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ill\Desktop\FRG M&amp;A\"/>
    </mc:Choice>
  </mc:AlternateContent>
  <xr:revisionPtr revIDLastSave="0" documentId="13_ncr:1_{467DA448-4CD5-4968-9CC4-2838F4AEC5AF}" xr6:coauthVersionLast="47" xr6:coauthVersionMax="47" xr10:uidLastSave="{00000000-0000-0000-0000-000000000000}"/>
  <bookViews>
    <workbookView xWindow="-120" yWindow="-120" windowWidth="29040" windowHeight="15720" activeTab="1" xr2:uid="{8CF5D96C-7273-42A1-8964-CED75F01048F}"/>
  </bookViews>
  <sheets>
    <sheet name="Advisor KPI's" sheetId="1" r:id="rId1"/>
    <sheet name=" KPI Trend Charts" sheetId="2" r:id="rId2"/>
    <sheet name="Activity Tracker" sheetId="3" r:id="rId3"/>
  </sheets>
  <definedNames>
    <definedName name="_Hlk144812893" localSheetId="0">'Advisor KPI''s'!#REF!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40" i="1" l="1"/>
  <c r="AT195" i="1" s="1"/>
  <c r="AS35" i="1"/>
  <c r="AM195" i="1"/>
  <c r="AT218" i="1"/>
  <c r="AV219" i="1" s="1"/>
  <c r="AT212" i="1"/>
  <c r="AV213" i="1" s="1"/>
  <c r="AT206" i="1"/>
  <c r="AV207" i="1" s="1"/>
  <c r="AT200" i="1"/>
  <c r="AV201" i="1" s="1"/>
  <c r="AT183" i="1" l="1"/>
  <c r="AT180" i="1"/>
  <c r="R145" i="1"/>
  <c r="K145" i="1"/>
  <c r="AT136" i="1"/>
  <c r="AU131" i="1"/>
  <c r="K131" i="1"/>
  <c r="S131" i="1"/>
  <c r="Z131" i="1"/>
  <c r="AG131" i="1"/>
  <c r="AN131" i="1"/>
  <c r="AT127" i="1"/>
  <c r="AT109" i="1"/>
  <c r="AT117" i="1" s="1"/>
  <c r="AT121" i="1" s="1"/>
  <c r="AS82" i="1"/>
  <c r="AS78" i="1"/>
  <c r="AS72" i="1"/>
  <c r="AS68" i="1"/>
  <c r="AS87" i="1" s="1"/>
  <c r="AS64" i="1"/>
  <c r="O28" i="1"/>
  <c r="AM218" i="1"/>
  <c r="AO219" i="1" s="1"/>
  <c r="AM212" i="1"/>
  <c r="AO213" i="1" s="1"/>
  <c r="AM206" i="1"/>
  <c r="AO207" i="1" s="1"/>
  <c r="AM200" i="1"/>
  <c r="AO201" i="1" s="1"/>
  <c r="AF218" i="1"/>
  <c r="AH219" i="1" s="1"/>
  <c r="AF212" i="1"/>
  <c r="AH213" i="1" s="1"/>
  <c r="AF206" i="1"/>
  <c r="AH207" i="1" s="1"/>
  <c r="AF200" i="1"/>
  <c r="AH201" i="1" s="1"/>
  <c r="Y218" i="1"/>
  <c r="AA219" i="1" s="1"/>
  <c r="Y212" i="1"/>
  <c r="AA213" i="1" s="1"/>
  <c r="Y206" i="1"/>
  <c r="AA207" i="1" s="1"/>
  <c r="Y200" i="1"/>
  <c r="AA201" i="1" s="1"/>
  <c r="R218" i="1"/>
  <c r="T219" i="1" s="1"/>
  <c r="R212" i="1"/>
  <c r="T213" i="1" s="1"/>
  <c r="R206" i="1"/>
  <c r="T207" i="1" s="1"/>
  <c r="R200" i="1"/>
  <c r="T201" i="1" s="1"/>
  <c r="K218" i="1"/>
  <c r="M219" i="1" s="1"/>
  <c r="K212" i="1"/>
  <c r="M213" i="1" s="1"/>
  <c r="K206" i="1"/>
  <c r="M207" i="1" s="1"/>
  <c r="K200" i="1"/>
  <c r="M201" i="1" s="1"/>
  <c r="AM183" i="1"/>
  <c r="AM180" i="1"/>
  <c r="AF183" i="1"/>
  <c r="AF180" i="1"/>
  <c r="Y183" i="1"/>
  <c r="Y180" i="1"/>
  <c r="R183" i="1"/>
  <c r="R180" i="1"/>
  <c r="K183" i="1"/>
  <c r="K180" i="1"/>
  <c r="AM56" i="1"/>
  <c r="AF56" i="1"/>
  <c r="Y56" i="1"/>
  <c r="K56" i="1"/>
  <c r="K54" i="1"/>
  <c r="K195" i="1"/>
  <c r="AF136" i="1"/>
  <c r="AM136" i="1"/>
  <c r="Y136" i="1"/>
  <c r="R136" i="1"/>
  <c r="K136" i="1"/>
  <c r="AO95" i="1"/>
  <c r="AH95" i="1"/>
  <c r="AA95" i="1"/>
  <c r="S95" i="1"/>
  <c r="J109" i="1"/>
  <c r="J117" i="1" s="1"/>
  <c r="J121" i="1" s="1"/>
  <c r="J87" i="1"/>
  <c r="J82" i="1"/>
  <c r="J78" i="1"/>
  <c r="J72" i="1"/>
  <c r="J68" i="1"/>
  <c r="J64" i="1"/>
  <c r="M50" i="1"/>
  <c r="R56" i="1" s="1"/>
  <c r="M46" i="1"/>
  <c r="X35" i="1"/>
  <c r="AC35" i="1" s="1"/>
  <c r="X40" i="1"/>
  <c r="AC40" i="1" s="1"/>
  <c r="Q40" i="1"/>
  <c r="R195" i="1" s="1"/>
  <c r="Q35" i="1"/>
  <c r="V35" i="1" s="1"/>
  <c r="AL24" i="1"/>
  <c r="AQ28" i="1" s="1"/>
  <c r="AL17" i="1"/>
  <c r="AT145" i="1" s="1"/>
  <c r="AE24" i="1"/>
  <c r="AJ28" i="1" s="1"/>
  <c r="AE17" i="1"/>
  <c r="AM145" i="1" s="1"/>
  <c r="X24" i="1"/>
  <c r="AC28" i="1" s="1"/>
  <c r="X17" i="1"/>
  <c r="AF145" i="1" s="1"/>
  <c r="Q24" i="1"/>
  <c r="Q78" i="1" s="1"/>
  <c r="Q17" i="1"/>
  <c r="Y145" i="1" s="1"/>
  <c r="O40" i="1"/>
  <c r="O35" i="1"/>
  <c r="L24" i="1"/>
  <c r="O24" i="1" s="1"/>
  <c r="L17" i="1"/>
  <c r="O17" i="1" s="1"/>
  <c r="AE40" i="1"/>
  <c r="AJ40" i="1" s="1"/>
  <c r="K127" i="1"/>
  <c r="J127" i="1"/>
  <c r="AO50" i="1"/>
  <c r="AO46" i="1"/>
  <c r="AH50" i="1"/>
  <c r="AH46" i="1"/>
  <c r="AA50" i="1"/>
  <c r="AA46" i="1"/>
  <c r="T50" i="1"/>
  <c r="T46" i="1"/>
  <c r="AN24" i="1"/>
  <c r="AQ24" i="1" s="1"/>
  <c r="AN17" i="1"/>
  <c r="AQ17" i="1" s="1"/>
  <c r="AL40" i="1"/>
  <c r="AQ40" i="1" s="1"/>
  <c r="AL35" i="1"/>
  <c r="AQ35" i="1" s="1"/>
  <c r="AE82" i="1"/>
  <c r="X82" i="1"/>
  <c r="AL82" i="1"/>
  <c r="AL72" i="1"/>
  <c r="AL68" i="1"/>
  <c r="AL87" i="1" s="1"/>
  <c r="A6" i="2"/>
  <c r="AM109" i="1"/>
  <c r="AM117" i="1" s="1"/>
  <c r="AM121" i="1" s="1"/>
  <c r="AF109" i="1"/>
  <c r="AF117" i="1" s="1"/>
  <c r="AF121" i="1" s="1"/>
  <c r="Y109" i="1"/>
  <c r="Y117" i="1" s="1"/>
  <c r="Y121" i="1" s="1"/>
  <c r="AL78" i="1"/>
  <c r="AE78" i="1"/>
  <c r="X78" i="1"/>
  <c r="AL64" i="1"/>
  <c r="AE64" i="1"/>
  <c r="X64" i="1"/>
  <c r="AE35" i="1"/>
  <c r="AJ35" i="1" s="1"/>
  <c r="AG24" i="1"/>
  <c r="AJ24" i="1" s="1"/>
  <c r="Z24" i="1"/>
  <c r="AC24" i="1" s="1"/>
  <c r="Z17" i="1"/>
  <c r="AC17" i="1" s="1"/>
  <c r="AG17" i="1"/>
  <c r="AJ17" i="1" s="1"/>
  <c r="AM127" i="1" l="1"/>
  <c r="AU71" i="1"/>
  <c r="AT139" i="1" s="1"/>
  <c r="AT142" i="1" s="1"/>
  <c r="AT148" i="1" s="1"/>
  <c r="AT151" i="1" s="1"/>
  <c r="AU87" i="1"/>
  <c r="AU82" i="1"/>
  <c r="AS94" i="1" s="1"/>
  <c r="AS102" i="1" s="1"/>
  <c r="AU68" i="1"/>
  <c r="V28" i="1"/>
  <c r="AF195" i="1"/>
  <c r="Y195" i="1"/>
  <c r="AM54" i="1"/>
  <c r="AM59" i="1" s="1"/>
  <c r="K59" i="1"/>
  <c r="R54" i="1"/>
  <c r="R59" i="1" s="1"/>
  <c r="Y54" i="1"/>
  <c r="Y59" i="1" s="1"/>
  <c r="AF54" i="1"/>
  <c r="AF59" i="1" s="1"/>
  <c r="L87" i="1"/>
  <c r="L71" i="1"/>
  <c r="K139" i="1" s="1"/>
  <c r="K142" i="1" s="1"/>
  <c r="K148" i="1" s="1"/>
  <c r="K151" i="1" s="1"/>
  <c r="L82" i="1"/>
  <c r="J94" i="1" s="1"/>
  <c r="L102" i="1" s="1"/>
  <c r="L68" i="1"/>
  <c r="V40" i="1"/>
  <c r="R127" i="1"/>
  <c r="S127" i="1" s="1"/>
  <c r="Q72" i="1"/>
  <c r="Q82" i="1"/>
  <c r="S82" i="1" s="1"/>
  <c r="Q68" i="1"/>
  <c r="Q87" i="1"/>
  <c r="S87" i="1" s="1"/>
  <c r="Q109" i="1"/>
  <c r="Q117" i="1" s="1"/>
  <c r="Q121" i="1" s="1"/>
  <c r="S24" i="1"/>
  <c r="V24" i="1" s="1"/>
  <c r="Q64" i="1"/>
  <c r="S17" i="1"/>
  <c r="V17" i="1" s="1"/>
  <c r="AN87" i="1"/>
  <c r="Y127" i="1"/>
  <c r="AN127" i="1"/>
  <c r="AG127" i="1"/>
  <c r="Z127" i="1"/>
  <c r="AF127" i="1"/>
  <c r="X87" i="1"/>
  <c r="Z87" i="1" s="1"/>
  <c r="AE87" i="1"/>
  <c r="AG87" i="1" s="1"/>
  <c r="AE68" i="1"/>
  <c r="AG68" i="1" s="1"/>
  <c r="AG82" i="1"/>
  <c r="AF94" i="1" s="1"/>
  <c r="AH102" i="1" s="1"/>
  <c r="Z82" i="1"/>
  <c r="Y94" i="1" s="1"/>
  <c r="AA102" i="1" s="1"/>
  <c r="AN82" i="1"/>
  <c r="AM94" i="1" s="1"/>
  <c r="AO102" i="1" s="1"/>
  <c r="X68" i="1"/>
  <c r="Z68" i="1" s="1"/>
  <c r="AE72" i="1"/>
  <c r="AG71" i="1" s="1"/>
  <c r="AF139" i="1" s="1"/>
  <c r="AF142" i="1" s="1"/>
  <c r="AF148" i="1" s="1"/>
  <c r="AF151" i="1" s="1"/>
  <c r="X72" i="1"/>
  <c r="Z71" i="1" s="1"/>
  <c r="Y139" i="1" s="1"/>
  <c r="Y142" i="1" s="1"/>
  <c r="Y148" i="1" s="1"/>
  <c r="Y151" i="1" s="1"/>
  <c r="AN71" i="1"/>
  <c r="AM139" i="1" s="1"/>
  <c r="AM142" i="1" s="1"/>
  <c r="AM148" i="1" s="1"/>
  <c r="AM151" i="1" s="1"/>
  <c r="AN68" i="1"/>
  <c r="AU102" i="1" l="1"/>
  <c r="S71" i="1"/>
  <c r="R139" i="1" s="1"/>
  <c r="R142" i="1" s="1"/>
  <c r="R148" i="1" s="1"/>
  <c r="R151" i="1" s="1"/>
  <c r="J102" i="1"/>
  <c r="S68" i="1"/>
  <c r="Q94" i="1"/>
  <c r="Q102" i="1" s="1"/>
  <c r="AF102" i="1"/>
  <c r="Y102" i="1"/>
  <c r="AM102" i="1"/>
  <c r="S102" i="1" l="1"/>
</calcChain>
</file>

<file path=xl/sharedStrings.xml><?xml version="1.0" encoding="utf-8"?>
<sst xmlns="http://schemas.openxmlformats.org/spreadsheetml/2006/main" count="856" uniqueCount="307">
  <si>
    <t>2024 Goal in %</t>
  </si>
  <si>
    <t>2025 Goal in %</t>
  </si>
  <si>
    <t>2025 Results</t>
  </si>
  <si>
    <t>Variance to Goal</t>
  </si>
  <si>
    <t>Target in 2024</t>
  </si>
  <si>
    <t>In 2024</t>
  </si>
  <si>
    <t>In 2025</t>
  </si>
  <si>
    <t>2026 Goal in %</t>
  </si>
  <si>
    <t>Target in 2026</t>
  </si>
  <si>
    <t>Target in 2025</t>
  </si>
  <si>
    <t>2026 Results</t>
  </si>
  <si>
    <t>2023 Results</t>
  </si>
  <si>
    <t>Start</t>
  </si>
  <si>
    <t>2024  Results</t>
  </si>
  <si>
    <t>Gross Revenue</t>
  </si>
  <si>
    <r>
      <t>·</t>
    </r>
    <r>
      <rPr>
        <b/>
        <sz val="7"/>
        <color theme="1"/>
        <rFont val="Times New Roman"/>
        <family val="1"/>
      </rPr>
      <t xml:space="preserve">         </t>
    </r>
    <r>
      <rPr>
        <b/>
        <sz val="11"/>
        <color theme="1"/>
        <rFont val="Calibri"/>
        <family val="2"/>
        <scheme val="minor"/>
      </rPr>
      <t xml:space="preserve">Assets Under Management (AUM): Total value of client assets being managed by the financial advisor.  </t>
    </r>
  </si>
  <si>
    <r>
      <t>·</t>
    </r>
    <r>
      <rPr>
        <b/>
        <sz val="7"/>
        <color theme="1"/>
        <rFont val="Times New Roman"/>
        <family val="1"/>
      </rPr>
      <t xml:space="preserve">         </t>
    </r>
    <r>
      <rPr>
        <b/>
        <sz val="11"/>
        <color theme="1"/>
        <rFont val="Calibri"/>
        <family val="2"/>
        <scheme val="minor"/>
      </rPr>
      <t>Revenue Growth Rate: Percentage increase in revenue over a specific period compared to the previous one.</t>
    </r>
  </si>
  <si>
    <t>in 2026</t>
  </si>
  <si>
    <r>
      <t>·</t>
    </r>
    <r>
      <rPr>
        <b/>
        <sz val="7"/>
        <color theme="1"/>
        <rFont val="Times New Roman"/>
        <family val="1"/>
      </rPr>
      <t xml:space="preserve">         </t>
    </r>
    <r>
      <rPr>
        <b/>
        <sz val="11"/>
        <color theme="1"/>
        <rFont val="Calibri"/>
        <family val="2"/>
        <scheme val="minor"/>
      </rPr>
      <t>Client Retention Rate: Percentage of clients retained over a defined period, indicating client satisfaction and loyalty.</t>
    </r>
  </si>
  <si>
    <t># Of Households</t>
  </si>
  <si>
    <t>Retained in 2024</t>
  </si>
  <si>
    <t>2024 New House-</t>
  </si>
  <si>
    <t>holds Added</t>
  </si>
  <si>
    <t>2025 New House-</t>
  </si>
  <si>
    <t># of Households</t>
  </si>
  <si>
    <t>2024 HHlds</t>
  </si>
  <si>
    <t>Retained in 2025</t>
  </si>
  <si>
    <t xml:space="preserve">2023 HHlds </t>
  </si>
  <si>
    <t>Client and HHld Retention Goal Always:</t>
  </si>
  <si>
    <t># of Ind. Clients</t>
  </si>
  <si>
    <t>2024 New Clients</t>
  </si>
  <si>
    <t xml:space="preserve"> Added</t>
  </si>
  <si>
    <t>2023 Clients</t>
  </si>
  <si>
    <t>12.31.24</t>
  </si>
  <si>
    <t>12.31.23</t>
  </si>
  <si>
    <t>12.31.25</t>
  </si>
  <si>
    <t># of Clients</t>
  </si>
  <si>
    <t>2025 New Clients</t>
  </si>
  <si>
    <t>Added</t>
  </si>
  <si>
    <t>2024 Clients</t>
  </si>
  <si>
    <t>2026 New House-</t>
  </si>
  <si>
    <t>2026 New Clients</t>
  </si>
  <si>
    <t>2025 HHlds</t>
  </si>
  <si>
    <t>2025 Clients</t>
  </si>
  <si>
    <t>Retained in 2026</t>
  </si>
  <si>
    <t>2023 AUM</t>
  </si>
  <si>
    <t>Average AUM</t>
  </si>
  <si>
    <t>in 2023</t>
  </si>
  <si>
    <t>By Household</t>
  </si>
  <si>
    <t>By Client</t>
  </si>
  <si>
    <t>2024 AUM</t>
  </si>
  <si>
    <t>in 2024</t>
  </si>
  <si>
    <t>2025 AUM</t>
  </si>
  <si>
    <t>in 2025</t>
  </si>
  <si>
    <t>2026 AUM</t>
  </si>
  <si>
    <t>Average Annual</t>
  </si>
  <si>
    <t>Revenue Per Client</t>
  </si>
  <si>
    <t>Notes:</t>
  </si>
  <si>
    <t>Average Client Lifespan = Total Client Tenures/Number of Clients</t>
  </si>
  <si>
    <t>Maintain data in CRM that shows "Client Since" information.  This is populated</t>
  </si>
  <si>
    <t xml:space="preserve">Average Client </t>
  </si>
  <si>
    <t xml:space="preserve">Tenure in Years </t>
  </si>
  <si>
    <t>Estimated Value</t>
  </si>
  <si>
    <t>Per Client</t>
  </si>
  <si>
    <t>Estimated Lifetime</t>
  </si>
  <si>
    <t>Value per Client</t>
  </si>
  <si>
    <t>Tenure Per Client</t>
  </si>
  <si>
    <t>In Years</t>
  </si>
  <si>
    <t>Other Metrics to Consider Depending on Your Style of Practice</t>
  </si>
  <si>
    <t>Prfit Margin(%) = (Net Profit/Total Revenue) X 100</t>
  </si>
  <si>
    <t>Net Profit is the total revenue after deducting all expenses, including operating expenses, taxes, debt service, etc.</t>
  </si>
  <si>
    <t>Net Profit = Total Revenue - Total Expenses</t>
  </si>
  <si>
    <t xml:space="preserve">Total </t>
  </si>
  <si>
    <t>Revenue</t>
  </si>
  <si>
    <t>Expenses</t>
  </si>
  <si>
    <t>Total expenses can be found in your accounting software for a given year, but confirm with your accountant.</t>
  </si>
  <si>
    <t>Profit</t>
  </si>
  <si>
    <t>Margin</t>
  </si>
  <si>
    <t>Net</t>
  </si>
  <si>
    <t>KPI Trend Charts</t>
  </si>
  <si>
    <t xml:space="preserve">Year is: </t>
  </si>
  <si>
    <t>12.31.2026</t>
  </si>
  <si>
    <r>
      <t>·</t>
    </r>
    <r>
      <rPr>
        <b/>
        <sz val="7"/>
        <color theme="1"/>
        <rFont val="Times New Roman"/>
        <family val="1"/>
      </rPr>
      <t xml:space="preserve">         </t>
    </r>
    <r>
      <rPr>
        <b/>
        <sz val="11"/>
        <color theme="1"/>
        <rFont val="Calibri"/>
        <family val="2"/>
        <scheme val="minor"/>
      </rPr>
      <t>Client Acquisition Rate: Number of new clients acquired during a specific period.</t>
    </r>
  </si>
  <si>
    <t>In 2023</t>
  </si>
  <si>
    <t>Retained in 2023</t>
  </si>
  <si>
    <t>12.31.22</t>
  </si>
  <si>
    <t>2022 Clients</t>
  </si>
  <si>
    <t>2022 Clients Lost</t>
  </si>
  <si>
    <t>2023 New House-</t>
  </si>
  <si>
    <t>2023 New Clients</t>
  </si>
  <si>
    <t># of HHlds</t>
  </si>
  <si>
    <t>Revenue Per HHld.</t>
  </si>
  <si>
    <t>2027 New House-</t>
  </si>
  <si>
    <t>2026 HHlds</t>
  </si>
  <si>
    <t>2027 Goal in %</t>
  </si>
  <si>
    <t>Target in 2027</t>
  </si>
  <si>
    <t>2027 Results</t>
  </si>
  <si>
    <t>12.31.2027</t>
  </si>
  <si>
    <t>in 2027</t>
  </si>
  <si>
    <t>2027 New Clients</t>
  </si>
  <si>
    <t>2026 Clients</t>
  </si>
  <si>
    <t>KPI Manager for FRGIS Financial Advisors</t>
  </si>
  <si>
    <t xml:space="preserve"> Current Average Client </t>
  </si>
  <si>
    <t xml:space="preserve">AUM Lost </t>
  </si>
  <si>
    <t>Rate</t>
  </si>
  <si>
    <t>2023 Clients Lost</t>
  </si>
  <si>
    <t>2024 Clients Lost</t>
  </si>
  <si>
    <t>2025 Clients Lost</t>
  </si>
  <si>
    <t>2026 Clients Lost</t>
  </si>
  <si>
    <t>Asset Attrition</t>
  </si>
  <si>
    <t>This can only provide an estimate of market impacts on your practice.  In any given year you may</t>
  </si>
  <si>
    <t>impact your practice YOY.</t>
  </si>
  <si>
    <t xml:space="preserve">have larger or smaller cases that skew from this estimate.  Still, it's a good indicator of how the markets </t>
  </si>
  <si>
    <t>New Client Acquistions:</t>
  </si>
  <si>
    <t>2022 Results</t>
  </si>
  <si>
    <t>2023 Goal in %</t>
  </si>
  <si>
    <t>Target in 2023</t>
  </si>
  <si>
    <t>2022 New House-</t>
  </si>
  <si>
    <t>2022 New Clients</t>
  </si>
  <si>
    <t xml:space="preserve">2022 HHlds </t>
  </si>
  <si>
    <t>2023  Results</t>
  </si>
  <si>
    <t>Variance to 2023</t>
  </si>
  <si>
    <t>Goal</t>
  </si>
  <si>
    <t>2024 Results</t>
  </si>
  <si>
    <t>Enter Business Data</t>
  </si>
  <si>
    <t>at Year End</t>
  </si>
  <si>
    <t>Enter 2022 Business</t>
  </si>
  <si>
    <t>Data Now</t>
  </si>
  <si>
    <t>For Year:</t>
  </si>
  <si>
    <r>
      <t>·</t>
    </r>
    <r>
      <rPr>
        <b/>
        <sz val="7"/>
        <color theme="1"/>
        <rFont val="Times New Roman"/>
        <family val="1"/>
      </rPr>
      <t xml:space="preserve">         </t>
    </r>
    <r>
      <rPr>
        <b/>
        <sz val="11"/>
        <color theme="1"/>
        <rFont val="Calibri"/>
        <family val="2"/>
        <scheme val="minor"/>
      </rPr>
      <t>Average Client Portfolio Size: Average value of assets held by each client.</t>
    </r>
  </si>
  <si>
    <r>
      <t>·</t>
    </r>
    <r>
      <rPr>
        <b/>
        <sz val="7"/>
        <color theme="1"/>
        <rFont val="Times New Roman"/>
        <family val="1"/>
      </rPr>
      <t xml:space="preserve">         </t>
    </r>
    <r>
      <rPr>
        <b/>
        <sz val="11"/>
        <color theme="1"/>
        <rFont val="Calibri"/>
        <family val="2"/>
        <scheme val="minor"/>
      </rPr>
      <t>Revenue per Client: Average revenue earned from each client/HHld.</t>
    </r>
  </si>
  <si>
    <t>2022 AUM</t>
  </si>
  <si>
    <t>in 2022</t>
  </si>
  <si>
    <t>CLV = Average Annual Revenue per Client X Average Client Tenure</t>
  </si>
  <si>
    <t>when a prospect's status changes from "Prospect" to "Client" and you</t>
  </si>
  <si>
    <t>can run a report for average client tenure.  (Redtail).</t>
  </si>
  <si>
    <r>
      <t>·</t>
    </r>
    <r>
      <rPr>
        <b/>
        <sz val="7"/>
        <color theme="1"/>
        <rFont val="Times New Roman"/>
        <family val="1"/>
      </rPr>
      <t xml:space="preserve">         </t>
    </r>
    <r>
      <rPr>
        <b/>
        <sz val="11"/>
        <color theme="1"/>
        <rFont val="Calibri"/>
        <family val="2"/>
        <scheme val="minor"/>
      </rPr>
      <t xml:space="preserve">Asset Loss Rate: Percentage of assets lost due to market movement </t>
    </r>
  </si>
  <si>
    <r>
      <t>·</t>
    </r>
    <r>
      <rPr>
        <b/>
        <sz val="7"/>
        <color theme="1"/>
        <rFont val="Times New Roman"/>
        <family val="1"/>
      </rPr>
      <t xml:space="preserve">         </t>
    </r>
    <r>
      <rPr>
        <b/>
        <sz val="11"/>
        <color theme="1"/>
        <rFont val="Calibri"/>
        <family val="2"/>
        <scheme val="minor"/>
      </rPr>
      <t xml:space="preserve">Asset Loss Rate: Percentage of assets lost due to client attrition </t>
    </r>
  </si>
  <si>
    <r>
      <t>·</t>
    </r>
    <r>
      <rPr>
        <b/>
        <sz val="7"/>
        <color theme="1"/>
        <rFont val="Times New Roman"/>
        <family val="1"/>
      </rPr>
      <t xml:space="preserve">         </t>
    </r>
    <r>
      <rPr>
        <b/>
        <sz val="11"/>
        <color theme="1"/>
        <rFont val="Calibri"/>
        <family val="2"/>
        <scheme val="minor"/>
      </rPr>
      <t>Profit Margin: Percentage of revenue that represents profit after deducting expenses.</t>
    </r>
  </si>
  <si>
    <r>
      <t>·</t>
    </r>
    <r>
      <rPr>
        <b/>
        <sz val="7"/>
        <color theme="1"/>
        <rFont val="Times New Roman"/>
        <family val="1"/>
      </rPr>
      <t xml:space="preserve">         </t>
    </r>
    <r>
      <rPr>
        <b/>
        <sz val="11"/>
        <color theme="1"/>
        <rFont val="Calibri"/>
        <family val="2"/>
        <scheme val="minor"/>
      </rPr>
      <t>Client Lifetime Value (CLV): Total revenue generated by a client over their entire relationship with the advisor.</t>
    </r>
  </si>
  <si>
    <t>Per New Client:</t>
  </si>
  <si>
    <t xml:space="preserve">Average New AUM </t>
  </si>
  <si>
    <t>To Client Acquisitions:</t>
  </si>
  <si>
    <t>Increase YOY:</t>
  </si>
  <si>
    <t>Estimated Market</t>
  </si>
  <si>
    <t xml:space="preserve"> Impact YOY in %:</t>
  </si>
  <si>
    <t xml:space="preserve">Est. Total New AUM Due </t>
  </si>
  <si>
    <t>Anticipated AUM</t>
  </si>
  <si>
    <t>Conversion Rate</t>
  </si>
  <si>
    <t>and Introductions</t>
  </si>
  <si>
    <t>2022 Referral and Intro</t>
  </si>
  <si>
    <t>Approaches to do Business</t>
  </si>
  <si>
    <t>2022 Referrals from Non-</t>
  </si>
  <si>
    <t>Clients Conversions:</t>
  </si>
  <si>
    <t>clients, it makes you look like you're doing something right.</t>
  </si>
  <si>
    <t xml:space="preserve">In an acquisition, Client Referral Rate is a measure of client satisfaction.  If you're getting a ton of referrals from existing </t>
  </si>
  <si>
    <t>Non-Client Referral Rate is a measure of your network with other professionals and non-clients.</t>
  </si>
  <si>
    <t>2022 Client Referrals</t>
  </si>
  <si>
    <t>2022 Client Referral/Intro</t>
  </si>
  <si>
    <t>2022 Non-Client Referrals</t>
  </si>
  <si>
    <t>2022 Non-Client Referral/Intro</t>
  </si>
  <si>
    <r>
      <t>·</t>
    </r>
    <r>
      <rPr>
        <b/>
        <sz val="7"/>
        <color theme="1"/>
        <rFont val="Times New Roman"/>
        <family val="1"/>
      </rPr>
      <t xml:space="preserve">         </t>
    </r>
    <r>
      <rPr>
        <b/>
        <sz val="11"/>
        <color theme="1"/>
        <rFont val="Calibri"/>
        <family val="2"/>
        <scheme val="minor"/>
      </rPr>
      <t>Client Referral Rate: Percentage of new clients gained through referrals/introductions from existing clients.</t>
    </r>
  </si>
  <si>
    <t>2022 Average Age:</t>
  </si>
  <si>
    <t>This report can be run in your CRM (Redtail)</t>
  </si>
  <si>
    <t>2023 Client Referrals</t>
  </si>
  <si>
    <t>2023 Client Referral/Intro</t>
  </si>
  <si>
    <t>2023 Non-Client Referrals</t>
  </si>
  <si>
    <t>2023 Non-Client Referral/Intro</t>
  </si>
  <si>
    <t>2023 Referrals from Non-</t>
  </si>
  <si>
    <t>2024 Client Referrals</t>
  </si>
  <si>
    <t>2024 Client Referral/Intro</t>
  </si>
  <si>
    <t>2024 Referral and Intro</t>
  </si>
  <si>
    <t>2024 Non-Client Referrals</t>
  </si>
  <si>
    <t>2024 Non-Client Referral/Intro</t>
  </si>
  <si>
    <t>2024 Referrals from Non-</t>
  </si>
  <si>
    <t>2025 Non-Client Referrals</t>
  </si>
  <si>
    <t>2025 Non-Client Referral/Intro</t>
  </si>
  <si>
    <t>2025 Referrals from Non-</t>
  </si>
  <si>
    <t>2026 Non-Client Referrals</t>
  </si>
  <si>
    <t>2026 Client Referrals</t>
  </si>
  <si>
    <t>2026 Client Referral/Intro</t>
  </si>
  <si>
    <t>2026 Referral and Intro</t>
  </si>
  <si>
    <t>2026 Referrals from Non-</t>
  </si>
  <si>
    <t>2026 Non-Client Referral/Intro</t>
  </si>
  <si>
    <t>2025 Referral and Intro</t>
  </si>
  <si>
    <t>2025 Client Referral/Intro</t>
  </si>
  <si>
    <t>2025 Client Referrals</t>
  </si>
  <si>
    <t>2023 Average Age:</t>
  </si>
  <si>
    <t>2024 Average Age:</t>
  </si>
  <si>
    <t>2025 Average Age:</t>
  </si>
  <si>
    <t>2026 Average Age:</t>
  </si>
  <si>
    <t>2022 Number of Periodic</t>
  </si>
  <si>
    <t>Reviews with A Clients:</t>
  </si>
  <si>
    <t>Reviews with C Clients:</t>
  </si>
  <si>
    <t>Reviews with B Clients:</t>
  </si>
  <si>
    <t>Reviews with D Clients:</t>
  </si>
  <si>
    <t>Total # of A Clients:</t>
  </si>
  <si>
    <t>Total # of B Clients:</t>
  </si>
  <si>
    <t>Total # of C Clients:</t>
  </si>
  <si>
    <t>Total # of D Clients:</t>
  </si>
  <si>
    <t>2022 Total # of Clients:</t>
  </si>
  <si>
    <t>2023 Number of Periodic</t>
  </si>
  <si>
    <t>2024 Number of Periodic</t>
  </si>
  <si>
    <t>2025 Number of Periodic</t>
  </si>
  <si>
    <t>2026 Number of Periodic</t>
  </si>
  <si>
    <t>2026 Total # of Clients:</t>
  </si>
  <si>
    <t>2025 Total # of Clients:</t>
  </si>
  <si>
    <t>2024 Total # of Clients:</t>
  </si>
  <si>
    <t>2023 Total # of Clients:</t>
  </si>
  <si>
    <t>2022 Existing Clients:</t>
  </si>
  <si>
    <t>2022 New Clients:</t>
  </si>
  <si>
    <t>Ratio of New to</t>
  </si>
  <si>
    <t>Existing Clients:</t>
  </si>
  <si>
    <t>2023 Existing Clients:</t>
  </si>
  <si>
    <t>2023 New Clients:</t>
  </si>
  <si>
    <t>2024 Existing Clients:</t>
  </si>
  <si>
    <t>2024 New Clients:</t>
  </si>
  <si>
    <t>2025 Existing Clients:</t>
  </si>
  <si>
    <t>2025 New Clients:</t>
  </si>
  <si>
    <t>2026 Existing Clients:</t>
  </si>
  <si>
    <t>2026 New Clients:</t>
  </si>
  <si>
    <t>Conversion Rate:</t>
  </si>
  <si>
    <t xml:space="preserve">2022 Client Referral </t>
  </si>
  <si>
    <t>2022 Non-Client Referral</t>
  </si>
  <si>
    <r>
      <t>·</t>
    </r>
    <r>
      <rPr>
        <b/>
        <sz val="7"/>
        <color theme="1"/>
        <rFont val="Times New Roman"/>
        <family val="1"/>
      </rPr>
      <t xml:space="preserve">         </t>
    </r>
    <r>
      <rPr>
        <b/>
        <sz val="11"/>
        <color theme="1"/>
        <rFont val="Calibri"/>
        <family val="2"/>
        <scheme val="minor"/>
      </rPr>
      <t>Ratio of New vs. Existing Clients: Proportion of new clients compared to existing clients.</t>
    </r>
  </si>
  <si>
    <r>
      <t>·</t>
    </r>
    <r>
      <rPr>
        <b/>
        <sz val="7"/>
        <color theme="1"/>
        <rFont val="Times New Roman"/>
        <family val="1"/>
      </rPr>
      <t xml:space="preserve">         </t>
    </r>
    <r>
      <rPr>
        <b/>
        <sz val="11"/>
        <color theme="1"/>
        <rFont val="Calibri"/>
        <family val="2"/>
        <scheme val="minor"/>
      </rPr>
      <t>Return on Investments (ROI):  The profitability of investments made on behalf of clients.</t>
    </r>
  </si>
  <si>
    <r>
      <t>·</t>
    </r>
    <r>
      <rPr>
        <b/>
        <sz val="7"/>
        <color theme="1"/>
        <rFont val="Times New Roman"/>
        <family val="1"/>
      </rPr>
      <t xml:space="preserve">         </t>
    </r>
    <r>
      <rPr>
        <b/>
        <sz val="11"/>
        <color theme="1"/>
        <rFont val="Calibri"/>
        <family val="2"/>
        <scheme val="minor"/>
      </rPr>
      <t>Net Cash Flow: The difference between cash inflows and outflows from client investments.</t>
    </r>
  </si>
  <si>
    <r>
      <t>·</t>
    </r>
    <r>
      <rPr>
        <b/>
        <sz val="7"/>
        <color theme="1"/>
        <rFont val="Times New Roman"/>
        <family val="1"/>
      </rPr>
      <t xml:space="preserve">         </t>
    </r>
    <r>
      <rPr>
        <b/>
        <sz val="11"/>
        <color theme="1"/>
        <rFont val="Calibri"/>
        <family val="2"/>
        <scheme val="minor"/>
      </rPr>
      <t>Diversification Ratio: Measure of the diversification level of client portfolios.</t>
    </r>
  </si>
  <si>
    <r>
      <t>·</t>
    </r>
    <r>
      <rPr>
        <b/>
        <sz val="7"/>
        <color theme="1"/>
        <rFont val="Times New Roman"/>
        <family val="1"/>
      </rPr>
      <t xml:space="preserve">         </t>
    </r>
    <r>
      <rPr>
        <b/>
        <sz val="11"/>
        <color theme="1"/>
        <rFont val="Calibri"/>
        <family val="2"/>
        <scheme val="minor"/>
      </rPr>
      <t>Risk-adjusted Returns: Measure of investment performance considering the level of risk taken.</t>
    </r>
  </si>
  <si>
    <r>
      <t>·</t>
    </r>
    <r>
      <rPr>
        <b/>
        <sz val="7"/>
        <color theme="1"/>
        <rFont val="Times New Roman"/>
        <family val="1"/>
      </rPr>
      <t xml:space="preserve">         </t>
    </r>
    <r>
      <rPr>
        <b/>
        <sz val="11"/>
        <color theme="1"/>
        <rFont val="Calibri"/>
        <family val="2"/>
        <scheme val="minor"/>
      </rPr>
      <t>Time to Respond to Inquiries: Average time taken to respond to client inquiries or requests.</t>
    </r>
  </si>
  <si>
    <r>
      <t>·</t>
    </r>
    <r>
      <rPr>
        <b/>
        <sz val="7"/>
        <color theme="1"/>
        <rFont val="Times New Roman"/>
        <family val="1"/>
      </rPr>
      <t xml:space="preserve">         </t>
    </r>
    <r>
      <rPr>
        <b/>
        <sz val="11"/>
        <color theme="1"/>
        <rFont val="Calibri"/>
        <family val="2"/>
        <scheme val="minor"/>
      </rPr>
      <t>Client Satisfaction Score (CSAT): Feedback from clients on their satisfaction with the services provided.</t>
    </r>
  </si>
  <si>
    <r>
      <t>·</t>
    </r>
    <r>
      <rPr>
        <b/>
        <sz val="7"/>
        <color theme="1"/>
        <rFont val="Times New Roman"/>
        <family val="1"/>
      </rPr>
      <t xml:space="preserve">         </t>
    </r>
    <r>
      <rPr>
        <b/>
        <sz val="11"/>
        <color theme="1"/>
        <rFont val="Calibri"/>
        <family val="2"/>
        <scheme val="minor"/>
      </rPr>
      <t>Social Media Engagement: Metrics related to engagement on social media platforms.</t>
    </r>
  </si>
  <si>
    <r>
      <t>·</t>
    </r>
    <r>
      <rPr>
        <b/>
        <sz val="7"/>
        <color theme="1"/>
        <rFont val="Times New Roman"/>
        <family val="1"/>
      </rPr>
      <t xml:space="preserve">         </t>
    </r>
    <r>
      <rPr>
        <b/>
        <sz val="11"/>
        <color theme="1"/>
        <rFont val="Calibri"/>
        <family val="2"/>
        <scheme val="minor"/>
      </rPr>
      <t>Website Traffic: Number of visitors to the financial advisor's website.</t>
    </r>
  </si>
  <si>
    <r>
      <t>·</t>
    </r>
    <r>
      <rPr>
        <b/>
        <sz val="7"/>
        <color theme="1"/>
        <rFont val="Times New Roman"/>
        <family val="1"/>
      </rPr>
      <t xml:space="preserve">         </t>
    </r>
    <r>
      <rPr>
        <b/>
        <sz val="11"/>
        <color theme="1"/>
        <rFont val="Calibri"/>
        <family val="2"/>
        <scheme val="minor"/>
      </rPr>
      <t>Cross-selling Ratio: Percentage of clients who have purchased multiple financial products/services.</t>
    </r>
  </si>
  <si>
    <r>
      <t>·</t>
    </r>
    <r>
      <rPr>
        <b/>
        <sz val="7"/>
        <color theme="1"/>
        <rFont val="Times New Roman"/>
        <family val="1"/>
      </rPr>
      <t xml:space="preserve">         </t>
    </r>
    <r>
      <rPr>
        <b/>
        <sz val="11"/>
        <color theme="1"/>
        <rFont val="Calibri"/>
        <family val="2"/>
        <scheme val="minor"/>
      </rPr>
      <t>Client Reviews/Testimonials: Number of positive reviews or testimonials received from clients.</t>
    </r>
  </si>
  <si>
    <r>
      <t>·</t>
    </r>
    <r>
      <rPr>
        <b/>
        <sz val="7"/>
        <color theme="1"/>
        <rFont val="Times New Roman"/>
        <family val="1"/>
      </rPr>
      <t xml:space="preserve">         </t>
    </r>
    <r>
      <rPr>
        <b/>
        <sz val="11"/>
        <color theme="1"/>
        <rFont val="Calibri"/>
        <family val="2"/>
        <scheme val="minor"/>
      </rPr>
      <t>Client Education Seminars/Workshops: Number of educational events held for clients.</t>
    </r>
  </si>
  <si>
    <t>Anticipated Reviews:</t>
  </si>
  <si>
    <t>Executed reviews:</t>
  </si>
  <si>
    <t>A Client Review Ratio:</t>
  </si>
  <si>
    <t>B Client Review Ratio</t>
  </si>
  <si>
    <t>C Client Review Ratio:</t>
  </si>
  <si>
    <t>D Client Review Ratio:</t>
  </si>
  <si>
    <t>Equals Data Entry Points For your Practice</t>
  </si>
  <si>
    <t>Over/Under Zero Rtns.</t>
  </si>
  <si>
    <t>·         Revenue Growth Rate: Percentage increase in revenue over a specific period compared to the previous one.</t>
  </si>
  <si>
    <t>% Gross Rev.</t>
  </si>
  <si>
    <t>Growth in 2023</t>
  </si>
  <si>
    <t>2027 AUM</t>
  </si>
  <si>
    <r>
      <t>·</t>
    </r>
    <r>
      <rPr>
        <b/>
        <sz val="7"/>
        <color theme="1"/>
        <rFont val="Times New Roman"/>
        <family val="1"/>
      </rPr>
      <t xml:space="preserve">         </t>
    </r>
    <r>
      <rPr>
        <b/>
        <sz val="11"/>
        <color theme="1"/>
        <rFont val="Calibri"/>
        <family val="2"/>
        <scheme val="minor"/>
      </rPr>
      <t xml:space="preserve">Client Lifetime Value (CLV): Average total revenue generated by a client during tenure and estimated lifetime value of a client </t>
    </r>
  </si>
  <si>
    <t>2027 Clients</t>
  </si>
  <si>
    <t>2027 Clients Lost</t>
  </si>
  <si>
    <t>Retained in 2027</t>
  </si>
  <si>
    <t>(2021 AUM on 12.31.21):</t>
  </si>
  <si>
    <t>2027 Client Referrals</t>
  </si>
  <si>
    <t>2027 Client Referral/Intro</t>
  </si>
  <si>
    <t>2027 Referral and Intro</t>
  </si>
  <si>
    <t>2027 Non-Client Referrals</t>
  </si>
  <si>
    <t>2027 Non-Client Referral/Intro</t>
  </si>
  <si>
    <t>2027 Referrals from Non-</t>
  </si>
  <si>
    <r>
      <t>·</t>
    </r>
    <r>
      <rPr>
        <b/>
        <sz val="7"/>
        <color theme="1"/>
        <rFont val="Times New Roman"/>
        <family val="1"/>
      </rPr>
      <t xml:space="preserve">         </t>
    </r>
    <r>
      <rPr>
        <b/>
        <sz val="11"/>
        <color theme="1"/>
        <rFont val="Calibri"/>
        <family val="2"/>
        <scheme val="minor"/>
      </rPr>
      <t>Client Referral Rate: Percentage of new clients gained through referrals/introductions from existing clients and non-clients, (prospects, centers of influence, other professionals).</t>
    </r>
  </si>
  <si>
    <r>
      <t>·</t>
    </r>
    <r>
      <rPr>
        <b/>
        <sz val="7"/>
        <color theme="1"/>
        <rFont val="Times New Roman"/>
        <family val="1"/>
      </rPr>
      <t xml:space="preserve">         </t>
    </r>
    <r>
      <rPr>
        <b/>
        <sz val="9"/>
        <color theme="1"/>
        <rFont val="Times New Roman"/>
        <family val="1"/>
      </rPr>
      <t>Non-</t>
    </r>
    <r>
      <rPr>
        <b/>
        <sz val="11"/>
        <color theme="1"/>
        <rFont val="Calibri"/>
        <family val="2"/>
        <scheme val="minor"/>
      </rPr>
      <t>Client Referral Rate: Percentage of new clients gained through referrals/introductions from prospects, centers of influence and other professionals.</t>
    </r>
  </si>
  <si>
    <r>
      <t>·</t>
    </r>
    <r>
      <rPr>
        <b/>
        <sz val="7"/>
        <color theme="1"/>
        <rFont val="Times New Roman"/>
        <family val="1"/>
      </rPr>
      <t xml:space="preserve">         </t>
    </r>
    <r>
      <rPr>
        <b/>
        <sz val="11"/>
        <color theme="1"/>
        <rFont val="Calibri"/>
        <family val="2"/>
        <scheme val="minor"/>
      </rPr>
      <t>Lead Conversion Rate: Percentage of potential leads that become clients.</t>
    </r>
  </si>
  <si>
    <t xml:space="preserve">2023 Client Referral </t>
  </si>
  <si>
    <t>2023 Non-Client Referral</t>
  </si>
  <si>
    <t xml:space="preserve">2024 Client Referral </t>
  </si>
  <si>
    <t>2024 Non-Client Referral</t>
  </si>
  <si>
    <t xml:space="preserve">2025 Client Referral </t>
  </si>
  <si>
    <t>2025 Non-Client Referral</t>
  </si>
  <si>
    <t xml:space="preserve">2026 Client Referral </t>
  </si>
  <si>
    <t>2026 Non-Client Referral</t>
  </si>
  <si>
    <t>FRG's 100 Point Activity Goals System</t>
  </si>
  <si>
    <t>Weekly Activity Goals</t>
  </si>
  <si>
    <t>Year:</t>
  </si>
  <si>
    <t>Week of:</t>
  </si>
  <si>
    <t xml:space="preserve">Use this point system to evaluate your sales activities and set goals for yourself.  </t>
  </si>
  <si>
    <t>Aim for AT LEAST 20 points per day and 100 points per week.</t>
  </si>
  <si>
    <t>ACTIVITY</t>
  </si>
  <si>
    <t>POINTS</t>
  </si>
  <si>
    <t>MONDAY</t>
  </si>
  <si>
    <t>TUESDAY</t>
  </si>
  <si>
    <t>WEDNESDAY</t>
  </si>
  <si>
    <t>THURSDAY</t>
  </si>
  <si>
    <t>FRIDAY</t>
  </si>
  <si>
    <t>Make a Phone Call</t>
  </si>
  <si>
    <t>(Talk to a Prospect)</t>
  </si>
  <si>
    <t>Ask for a Referral</t>
  </si>
  <si>
    <t>Get an Appointment</t>
  </si>
  <si>
    <t>Identify a Target</t>
  </si>
  <si>
    <t>Prospect</t>
  </si>
  <si>
    <t>Have Client Arrange</t>
  </si>
  <si>
    <t>Referral Introduction</t>
  </si>
  <si>
    <t>Meet with a New</t>
  </si>
  <si>
    <t>Meet with an Existing</t>
  </si>
  <si>
    <t>Client</t>
  </si>
  <si>
    <t>Submit a Proposal</t>
  </si>
  <si>
    <t>Receive an Order</t>
  </si>
  <si>
    <t>DAILY TOTAL</t>
  </si>
  <si>
    <t>Week to Date Total</t>
  </si>
  <si>
    <t>Week to Date Goal</t>
  </si>
  <si>
    <t>Week to Date Variance</t>
  </si>
  <si>
    <r>
      <t>·</t>
    </r>
    <r>
      <rPr>
        <b/>
        <sz val="7"/>
        <color theme="1"/>
        <rFont val="Times New Roman"/>
        <family val="1"/>
      </rPr>
      <t xml:space="preserve">         </t>
    </r>
    <r>
      <rPr>
        <b/>
        <sz val="11"/>
        <color theme="1"/>
        <rFont val="Calibri"/>
        <family val="2"/>
        <scheme val="minor"/>
      </rPr>
      <t>Average Client Portfolio Size: Average value of assets held by each client/HHld.</t>
    </r>
  </si>
  <si>
    <r>
      <t>·</t>
    </r>
    <r>
      <rPr>
        <b/>
        <sz val="7"/>
        <color theme="1"/>
        <rFont val="Times New Roman"/>
        <family val="1"/>
      </rPr>
      <t xml:space="preserve">         </t>
    </r>
    <r>
      <rPr>
        <b/>
        <sz val="11"/>
        <color theme="1"/>
        <rFont val="Calibri"/>
        <family val="2"/>
        <scheme val="minor"/>
      </rPr>
      <t>Average Client Age: Average age of the financial advisor's client base.</t>
    </r>
  </si>
  <si>
    <t>2027 Average Age:</t>
  </si>
  <si>
    <r>
      <t>·</t>
    </r>
    <r>
      <rPr>
        <b/>
        <sz val="7"/>
        <color theme="1"/>
        <rFont val="Times New Roman"/>
        <family val="1"/>
      </rPr>
      <t xml:space="preserve">         </t>
    </r>
    <r>
      <rPr>
        <b/>
        <sz val="11"/>
        <color theme="1"/>
        <rFont val="Calibri"/>
        <family val="2"/>
        <scheme val="minor"/>
      </rPr>
      <t>Client Reviews Conducted: Number of periodic portfolio reviews conducted for clients.</t>
    </r>
  </si>
  <si>
    <t>2027 Total # of Clients:</t>
  </si>
  <si>
    <t>2027 Number of Periodic</t>
  </si>
  <si>
    <t>Add additional KPI charts here for other metrics important to your specific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</si>
</sst>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Symbol"/>
      <family val="1"/>
      <charset val="2"/>
    </font>
    <font>
      <sz val="12"/>
      <color theme="1"/>
      <name val="Calibri"/>
      <family val="2"/>
    </font>
    <font>
      <sz val="12"/>
      <color theme="1"/>
      <name val="Symbol"/>
      <family val="1"/>
      <charset val="2"/>
    </font>
    <font>
      <b/>
      <sz val="14"/>
      <color theme="1"/>
      <name val="Calibri"/>
      <family val="2"/>
      <scheme val="minor"/>
    </font>
    <font>
      <b/>
      <u/>
      <sz val="11"/>
      <color theme="1"/>
      <name val="Calibri"/>
      <family val="2"/>
      <scheme val="minor"/>
    </font>
    <font>
      <b/>
      <sz val="11"/>
      <color theme="1"/>
      <name val="Symbol"/>
      <family val="1"/>
      <charset val="2"/>
    </font>
    <font>
      <b/>
      <sz val="7"/>
      <color theme="1"/>
      <name val="Times New Roman"/>
      <family val="1"/>
    </font>
    <font>
      <b/>
      <u/>
      <sz val="11"/>
      <color theme="1"/>
      <name val="Symbol"/>
      <family val="1"/>
      <charset val="2"/>
    </font>
    <font>
      <b/>
      <sz val="20"/>
      <color theme="1"/>
      <name val="Calibri"/>
      <family val="2"/>
      <scheme val="minor"/>
    </font>
    <font>
      <b/>
      <sz val="16"/>
      <color theme="1"/>
      <name val="Calibri"/>
      <family val="2"/>
      <scheme val="minor"/>
    </font>
    <font>
      <b/>
      <sz val="9"/>
      <color theme="1"/>
      <name val="Times New Roman"/>
      <family val="1"/>
    </font>
    <font>
      <b/>
      <sz val="3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left" vertical="center" indent="5"/>
    </xf>
    <xf numFmtId="0" fontId="6" fillId="0" borderId="0" xfId="0" applyFont="1" applyAlignment="1">
      <alignment horizontal="justify" vertical="center"/>
    </xf>
    <xf numFmtId="0" fontId="7" fillId="0" borderId="0" xfId="0" applyFont="1" applyAlignment="1">
      <alignment horizontal="justify" vertical="center"/>
    </xf>
    <xf numFmtId="0" fontId="0" fillId="0" borderId="0" xfId="0" applyAlignment="1">
      <alignment horizontal="center"/>
    </xf>
    <xf numFmtId="44" fontId="0" fillId="0" borderId="0" xfId="1" applyFont="1" applyAlignment="1">
      <alignment horizontal="center"/>
    </xf>
    <xf numFmtId="9" fontId="0" fillId="0" borderId="0" xfId="2" applyFont="1" applyAlignment="1">
      <alignment horizontal="center"/>
    </xf>
    <xf numFmtId="44" fontId="0" fillId="2" borderId="0" xfId="1" applyFont="1" applyFill="1" applyAlignment="1">
      <alignment horizontal="center"/>
    </xf>
    <xf numFmtId="44" fontId="0" fillId="0" borderId="0" xfId="1" applyFont="1" applyFill="1" applyAlignment="1">
      <alignment horizontal="center"/>
    </xf>
    <xf numFmtId="9" fontId="0" fillId="0" borderId="0" xfId="2" applyFont="1"/>
    <xf numFmtId="44" fontId="0" fillId="0" borderId="0" xfId="0" applyNumberFormat="1"/>
    <xf numFmtId="9" fontId="0" fillId="0" borderId="0" xfId="1" applyNumberFormat="1" applyFont="1" applyFill="1" applyAlignment="1">
      <alignment horizontal="center"/>
    </xf>
    <xf numFmtId="9" fontId="0" fillId="0" borderId="0" xfId="2" applyFont="1" applyFill="1" applyAlignment="1">
      <alignment horizontal="center"/>
    </xf>
    <xf numFmtId="44" fontId="0" fillId="2" borderId="0" xfId="1" applyFont="1" applyFill="1"/>
    <xf numFmtId="0" fontId="2" fillId="0" borderId="0" xfId="0" applyFont="1" applyAlignment="1">
      <alignment horizontal="center"/>
    </xf>
    <xf numFmtId="0" fontId="2" fillId="0" borderId="0" xfId="0" applyFont="1"/>
    <xf numFmtId="0" fontId="9" fillId="0" borderId="0" xfId="0" applyFont="1" applyAlignment="1">
      <alignment horizontal="center"/>
    </xf>
    <xf numFmtId="0" fontId="5" fillId="3" borderId="0" xfId="0" applyFont="1" applyFill="1" applyAlignment="1">
      <alignment horizontal="left" vertical="center" indent="5"/>
    </xf>
    <xf numFmtId="0" fontId="0" fillId="3" borderId="0" xfId="0" applyFill="1"/>
    <xf numFmtId="44" fontId="0" fillId="3" borderId="0" xfId="1" applyFont="1" applyFill="1" applyAlignment="1">
      <alignment horizontal="center"/>
    </xf>
    <xf numFmtId="9" fontId="0" fillId="3" borderId="0" xfId="1" applyNumberFormat="1" applyFont="1" applyFill="1" applyAlignment="1">
      <alignment horizontal="center"/>
    </xf>
    <xf numFmtId="9" fontId="0" fillId="3" borderId="0" xfId="2" applyFont="1" applyFill="1" applyAlignment="1">
      <alignment horizontal="center"/>
    </xf>
    <xf numFmtId="44" fontId="0" fillId="3" borderId="0" xfId="0" applyNumberFormat="1" applyFill="1"/>
    <xf numFmtId="0" fontId="0" fillId="3" borderId="0" xfId="0" applyFill="1" applyAlignment="1">
      <alignment horizontal="center"/>
    </xf>
    <xf numFmtId="0" fontId="10" fillId="0" borderId="0" xfId="0" applyFont="1" applyAlignment="1">
      <alignment horizontal="left" vertical="center" indent="5"/>
    </xf>
    <xf numFmtId="0" fontId="2" fillId="0" borderId="0" xfId="1" applyNumberFormat="1" applyFont="1" applyFill="1" applyAlignment="1">
      <alignment horizontal="center"/>
    </xf>
    <xf numFmtId="44" fontId="2" fillId="0" borderId="0" xfId="1" applyFont="1" applyFill="1" applyAlignment="1">
      <alignment horizontal="center"/>
    </xf>
    <xf numFmtId="0" fontId="12" fillId="0" borderId="0" xfId="0" applyFont="1" applyAlignment="1">
      <alignment horizontal="left" vertical="center" indent="5"/>
    </xf>
    <xf numFmtId="0" fontId="9" fillId="0" borderId="0" xfId="0" applyFont="1"/>
    <xf numFmtId="44" fontId="9" fillId="0" borderId="0" xfId="1" applyFont="1" applyFill="1" applyAlignment="1">
      <alignment horizontal="center"/>
    </xf>
    <xf numFmtId="9" fontId="9" fillId="0" borderId="0" xfId="1" applyNumberFormat="1" applyFont="1" applyFill="1" applyAlignment="1">
      <alignment horizontal="center"/>
    </xf>
    <xf numFmtId="9" fontId="0" fillId="0" borderId="0" xfId="0" applyNumberFormat="1" applyAlignment="1">
      <alignment horizontal="center"/>
    </xf>
    <xf numFmtId="44" fontId="0" fillId="0" borderId="0" xfId="0" applyNumberFormat="1" applyAlignment="1">
      <alignment horizontal="center"/>
    </xf>
    <xf numFmtId="0" fontId="2" fillId="3" borderId="0" xfId="0" applyFont="1" applyFill="1" applyAlignment="1">
      <alignment horizontal="center"/>
    </xf>
    <xf numFmtId="0" fontId="9" fillId="3" borderId="0" xfId="0" applyFont="1" applyFill="1" applyAlignment="1">
      <alignment horizontal="center"/>
    </xf>
    <xf numFmtId="44" fontId="2" fillId="3" borderId="0" xfId="1" applyFont="1" applyFill="1" applyAlignment="1">
      <alignment horizontal="center"/>
    </xf>
    <xf numFmtId="0" fontId="2" fillId="3" borderId="0" xfId="0" applyFont="1" applyFill="1"/>
    <xf numFmtId="44" fontId="0" fillId="3" borderId="0" xfId="1" applyFont="1" applyFill="1"/>
    <xf numFmtId="0" fontId="10" fillId="3" borderId="0" xfId="0" applyFont="1" applyFill="1" applyAlignment="1">
      <alignment horizontal="left" vertical="center" indent="5"/>
    </xf>
    <xf numFmtId="0" fontId="9" fillId="3" borderId="0" xfId="0" applyFont="1" applyFill="1"/>
    <xf numFmtId="0" fontId="2" fillId="0" borderId="0" xfId="0" applyFont="1" applyAlignment="1">
      <alignment horizontal="right"/>
    </xf>
    <xf numFmtId="9" fontId="9" fillId="0" borderId="0" xfId="2" applyFont="1" applyAlignment="1">
      <alignment horizontal="center"/>
    </xf>
    <xf numFmtId="0" fontId="8" fillId="4" borderId="0" xfId="0" applyFont="1" applyFill="1" applyAlignment="1">
      <alignment horizontal="center"/>
    </xf>
    <xf numFmtId="0" fontId="0" fillId="2" borderId="0" xfId="0" applyFill="1" applyAlignment="1">
      <alignment horizontal="center"/>
    </xf>
    <xf numFmtId="0" fontId="13" fillId="0" borderId="0" xfId="0" applyFont="1" applyAlignment="1">
      <alignment horizontal="left" vertical="center"/>
    </xf>
    <xf numFmtId="0" fontId="13" fillId="0" borderId="0" xfId="0" applyFont="1"/>
    <xf numFmtId="0" fontId="0" fillId="0" borderId="0" xfId="1" applyNumberFormat="1" applyFont="1" applyFill="1" applyAlignment="1">
      <alignment horizontal="center"/>
    </xf>
    <xf numFmtId="9" fontId="0" fillId="2" borderId="0" xfId="1" applyNumberFormat="1" applyFont="1" applyFill="1" applyAlignment="1">
      <alignment horizontal="center"/>
    </xf>
    <xf numFmtId="9" fontId="0" fillId="2" borderId="0" xfId="0" applyNumberFormat="1" applyFill="1" applyAlignment="1">
      <alignment horizontal="center"/>
    </xf>
    <xf numFmtId="9" fontId="0" fillId="2" borderId="0" xfId="2" applyFont="1" applyFill="1" applyAlignment="1">
      <alignment horizontal="center"/>
    </xf>
    <xf numFmtId="0" fontId="2" fillId="0" borderId="1" xfId="0" applyFont="1" applyBorder="1" applyAlignment="1">
      <alignment horizontal="center"/>
    </xf>
    <xf numFmtId="0" fontId="0" fillId="0" borderId="2" xfId="0" applyBorder="1" applyAlignment="1">
      <alignment horizontal="center"/>
    </xf>
    <xf numFmtId="0" fontId="2" fillId="0" borderId="2" xfId="0" applyFont="1" applyBorder="1" applyAlignment="1">
      <alignment horizontal="center"/>
    </xf>
    <xf numFmtId="44" fontId="0" fillId="0" borderId="2" xfId="0" applyNumberFormat="1" applyBorder="1" applyAlignment="1">
      <alignment horizontal="center"/>
    </xf>
    <xf numFmtId="44" fontId="0" fillId="0" borderId="3" xfId="0" applyNumberFormat="1" applyBorder="1" applyAlignment="1">
      <alignment horizontal="center"/>
    </xf>
    <xf numFmtId="0" fontId="13" fillId="2" borderId="0" xfId="0" applyFont="1" applyFill="1" applyAlignment="1">
      <alignment horizontal="left" vertical="center"/>
    </xf>
    <xf numFmtId="10" fontId="0" fillId="0" borderId="0" xfId="2" applyNumberFormat="1" applyFont="1" applyAlignment="1">
      <alignment horizontal="center"/>
    </xf>
    <xf numFmtId="0" fontId="0" fillId="0" borderId="0" xfId="0" applyAlignment="1">
      <alignment horizontal="right"/>
    </xf>
    <xf numFmtId="44" fontId="0" fillId="0" borderId="0" xfId="2" applyNumberFormat="1" applyFont="1" applyFill="1" applyAlignment="1">
      <alignment horizontal="center"/>
    </xf>
    <xf numFmtId="44" fontId="0" fillId="0" borderId="0" xfId="2" applyNumberFormat="1" applyFont="1" applyAlignment="1">
      <alignment horizontal="center"/>
    </xf>
    <xf numFmtId="0" fontId="14" fillId="0" borderId="0" xfId="0" applyFont="1" applyAlignment="1">
      <alignment horizontal="left" vertical="center"/>
    </xf>
    <xf numFmtId="0" fontId="0" fillId="0" borderId="4" xfId="0" applyBorder="1"/>
    <xf numFmtId="0" fontId="0" fillId="0" borderId="5" xfId="0" applyBorder="1" applyAlignment="1">
      <alignment horizontal="center"/>
    </xf>
    <xf numFmtId="0" fontId="0" fillId="0" borderId="5" xfId="0" applyBorder="1"/>
    <xf numFmtId="0" fontId="0" fillId="0" borderId="6" xfId="0" applyBorder="1"/>
    <xf numFmtId="0" fontId="0" fillId="0" borderId="7" xfId="0" applyBorder="1"/>
    <xf numFmtId="0" fontId="0" fillId="2" borderId="8" xfId="0" applyFill="1" applyBorder="1" applyAlignment="1">
      <alignment horizontal="center"/>
    </xf>
    <xf numFmtId="0" fontId="0" fillId="0" borderId="8" xfId="0" applyBorder="1" applyAlignment="1">
      <alignment horizontal="center"/>
    </xf>
    <xf numFmtId="0" fontId="0" fillId="0" borderId="9" xfId="0" applyBorder="1"/>
    <xf numFmtId="0" fontId="0" fillId="0" borderId="10" xfId="0" applyBorder="1" applyAlignment="1">
      <alignment horizontal="center"/>
    </xf>
    <xf numFmtId="0" fontId="0" fillId="0" borderId="10" xfId="0" applyBorder="1"/>
    <xf numFmtId="9" fontId="0" fillId="0" borderId="11" xfId="2" applyFont="1" applyFill="1" applyBorder="1" applyAlignment="1">
      <alignment horizontal="center"/>
    </xf>
    <xf numFmtId="0" fontId="0" fillId="0" borderId="6" xfId="0" applyBorder="1" applyAlignment="1">
      <alignment horizontal="center"/>
    </xf>
    <xf numFmtId="9" fontId="0" fillId="0" borderId="11" xfId="2" applyFont="1" applyBorder="1" applyAlignment="1">
      <alignment horizontal="center"/>
    </xf>
    <xf numFmtId="0" fontId="0" fillId="0" borderId="8" xfId="0" applyBorder="1"/>
    <xf numFmtId="9" fontId="2" fillId="0" borderId="0" xfId="2" applyFont="1" applyAlignment="1">
      <alignment horizontal="center"/>
    </xf>
    <xf numFmtId="0" fontId="3" fillId="3" borderId="0" xfId="0" applyFont="1" applyFill="1" applyAlignment="1">
      <alignment horizontal="justify" vertical="center"/>
    </xf>
    <xf numFmtId="0" fontId="16" fillId="0" borderId="0" xfId="0" applyFont="1"/>
    <xf numFmtId="0" fontId="14" fillId="0" borderId="0" xfId="0" applyFont="1" applyAlignment="1">
      <alignment horizontal="right"/>
    </xf>
    <xf numFmtId="0" fontId="2" fillId="0" borderId="12" xfId="0" applyFont="1" applyBorder="1"/>
    <xf numFmtId="0" fontId="14" fillId="0" borderId="0" xfId="0" applyFont="1"/>
    <xf numFmtId="0" fontId="14" fillId="0" borderId="1" xfId="0" applyFont="1" applyBorder="1" applyAlignment="1">
      <alignment horizontal="center"/>
    </xf>
    <xf numFmtId="0" fontId="14" fillId="0" borderId="1" xfId="0" applyFont="1" applyBorder="1"/>
    <xf numFmtId="0" fontId="14" fillId="0" borderId="3" xfId="0" applyFont="1" applyBorder="1"/>
    <xf numFmtId="0" fontId="14" fillId="0" borderId="3"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D8E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AUM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
                  <c:y val="4.4863167339614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E0-48E7-9A59-96CECD064C1C}"/>
                </c:ext>
              </c:extLst>
            </c:dLbl>
            <c:dLbl>
              <c:idx val="2"/>
              <c:layout>
                <c:manualLayout>
                  <c:x val="0"/>
                  <c:y val="3.1404217137729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E0-48E7-9A59-96CECD064C1C}"/>
                </c:ext>
              </c:extLst>
            </c:dLbl>
            <c:dLbl>
              <c:idx val="5"/>
              <c:layout>
                <c:manualLayout>
                  <c:x val="0"/>
                  <c:y val="-3.5890533871691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E0-48E7-9A59-96CECD064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KPI''s'!$M$11,'Advisor KPI''s'!$T$11,'Advisor KPI''s'!$AA$11,'Advisor KPI''s'!$AH$11,'Advisor KPI''s'!$AO$11)</c:f>
              <c:numCache>
                <c:formatCode>General</c:formatCode>
                <c:ptCount val="6"/>
                <c:pt idx="0">
                  <c:v>2022</c:v>
                </c:pt>
                <c:pt idx="1">
                  <c:v>2023</c:v>
                </c:pt>
                <c:pt idx="2">
                  <c:v>2024</c:v>
                </c:pt>
                <c:pt idx="3">
                  <c:v>2025</c:v>
                </c:pt>
                <c:pt idx="4">
                  <c:v>2026</c:v>
                </c:pt>
                <c:pt idx="5">
                  <c:v>2027</c:v>
                </c:pt>
              </c:numCache>
            </c:numRef>
          </c:cat>
          <c:val>
            <c:numRef>
              <c:f>('Advisor KPI''s'!$J$17,'Advisor KPI''s'!$M$17,'Advisor KPI''s'!$T$17,'Advisor KPI''s'!$AA$17,'Advisor KPI''s'!$AH$17,'Advisor KPI''s'!$AO$17)</c:f>
              <c:numCache>
                <c:formatCode>_("$"* #,##0.00_);_("$"* \(#,##0.00\);_("$"* "-"??_);_(@_)</c:formatCode>
                <c:ptCount val="6"/>
                <c:pt idx="0">
                  <c:v>16888980</c:v>
                </c:pt>
                <c:pt idx="1">
                  <c:v>19997089</c:v>
                </c:pt>
                <c:pt idx="2">
                  <c:v>29632665</c:v>
                </c:pt>
                <c:pt idx="3">
                  <c:v>31443908</c:v>
                </c:pt>
                <c:pt idx="4">
                  <c:v>43997788</c:v>
                </c:pt>
                <c:pt idx="5">
                  <c:v>54898777</c:v>
                </c:pt>
              </c:numCache>
            </c:numRef>
          </c:val>
          <c:smooth val="0"/>
          <c:extLst>
            <c:ext xmlns:c16="http://schemas.microsoft.com/office/drawing/2014/chart" uri="{C3380CC4-5D6E-409C-BE32-E72D297353CC}">
              <c16:uniqueId val="{00000002-9665-4165-A5E0-9FA0797CCA99}"/>
            </c:ext>
          </c:extLst>
        </c:ser>
        <c:dLbls>
          <c:showLegendKey val="0"/>
          <c:showVal val="1"/>
          <c:showCatName val="0"/>
          <c:showSerName val="0"/>
          <c:showPercent val="0"/>
          <c:showBubbleSize val="0"/>
        </c:dLbls>
        <c:marker val="1"/>
        <c:smooth val="0"/>
        <c:axId val="1378438048"/>
        <c:axId val="1381150112"/>
      </c:lineChart>
      <c:catAx>
        <c:axId val="137843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150112"/>
        <c:crosses val="autoZero"/>
        <c:auto val="1"/>
        <c:lblAlgn val="ctr"/>
        <c:lblOffset val="100"/>
        <c:noMultiLvlLbl val="0"/>
      </c:catAx>
      <c:valAx>
        <c:axId val="138115011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438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Average Household Portfolio Size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Household Portfolio Size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789734075448408E-2"/>
                  <c:y val="-3.9867109634551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2F-452F-A14C-E60B21521023}"/>
                </c:ext>
              </c:extLst>
            </c:dLbl>
            <c:dLbl>
              <c:idx val="4"/>
              <c:layout>
                <c:manualLayout>
                  <c:x val="-7.4211502782930445E-3"/>
                  <c:y val="2.6578073089700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2F-452F-A14C-E60B21521023}"/>
                </c:ext>
              </c:extLst>
            </c:dLbl>
            <c:dLbl>
              <c:idx val="5"/>
              <c:layout>
                <c:manualLayout>
                  <c:x val="-2.7210884353741679E-2"/>
                  <c:y val="-3.9867109634551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2F-452F-A14C-E60B215210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KPI''s'!$L$68,'Advisor KPI''s'!$S$68,'Advisor KPI''s'!$Z$68,'Advisor KPI''s'!$AG$68,'Advisor KPI''s'!$AN$68,'Advisor KPI''s'!$AU$68)</c:f>
              <c:numCache>
                <c:formatCode>_("$"* #,##0.00_);_("$"* \(#,##0.00\);_("$"* "-"??_);_(@_)</c:formatCode>
                <c:ptCount val="6"/>
                <c:pt idx="0">
                  <c:v>276868.52459016396</c:v>
                </c:pt>
                <c:pt idx="1">
                  <c:v>249963.61249999999</c:v>
                </c:pt>
                <c:pt idx="2">
                  <c:v>311922.78947368421</c:v>
                </c:pt>
                <c:pt idx="3">
                  <c:v>262032.56666666668</c:v>
                </c:pt>
                <c:pt idx="4">
                  <c:v>346439.2755905512</c:v>
                </c:pt>
                <c:pt idx="5">
                  <c:v>392134.12142857141</c:v>
                </c:pt>
              </c:numCache>
            </c:numRef>
          </c:val>
          <c:smooth val="0"/>
          <c:extLst>
            <c:ext xmlns:c16="http://schemas.microsoft.com/office/drawing/2014/chart" uri="{C3380CC4-5D6E-409C-BE32-E72D297353CC}">
              <c16:uniqueId val="{00000000-462F-452F-A14C-E60B21521023}"/>
            </c:ext>
          </c:extLst>
        </c:ser>
        <c:dLbls>
          <c:showLegendKey val="0"/>
          <c:showVal val="0"/>
          <c:showCatName val="0"/>
          <c:showSerName val="0"/>
          <c:showPercent val="0"/>
          <c:showBubbleSize val="0"/>
        </c:dLbls>
        <c:marker val="1"/>
        <c:smooth val="0"/>
        <c:axId val="377369760"/>
        <c:axId val="375113744"/>
      </c:lineChart>
      <c:catAx>
        <c:axId val="377369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5113744"/>
        <c:crosses val="autoZero"/>
        <c:auto val="1"/>
        <c:lblAlgn val="ctr"/>
        <c:lblOffset val="100"/>
        <c:noMultiLvlLbl val="0"/>
      </c:catAx>
      <c:valAx>
        <c:axId val="37511374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369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Client Portfolio Size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2.4375380865326022E-3"/>
                  <c:y val="-4.0268456375838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1A-46DD-BDC7-39EE50185638}"/>
                </c:ext>
              </c:extLst>
            </c:dLbl>
            <c:dLbl>
              <c:idx val="4"/>
              <c:layout>
                <c:manualLayout>
                  <c:x val="-9.7501523461304088E-3"/>
                  <c:y val="5.3691275167785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1A-46DD-BDC7-39EE50185638}"/>
                </c:ext>
              </c:extLst>
            </c:dLbl>
            <c:dLbl>
              <c:idx val="5"/>
              <c:layout>
                <c:manualLayout>
                  <c:x val="-1.7062766605728214E-2"/>
                  <c:y val="-5.3691275167785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1A-46DD-BDC7-39EE501856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KPI''s'!$L$71,'Advisor KPI''s'!$S$71,'Advisor KPI''s'!$Z$71,'Advisor KPI''s'!$AG$71,'Advisor KPI''s'!$AN$71,'Advisor KPI''s'!$AU$71)</c:f>
              <c:numCache>
                <c:formatCode>_("$"* #,##0.00_);_("$"* \(#,##0.00\);_("$"* "-"??_);_(@_)</c:formatCode>
                <c:ptCount val="6"/>
                <c:pt idx="0">
                  <c:v>179670</c:v>
                </c:pt>
                <c:pt idx="1">
                  <c:v>158707.05555555556</c:v>
                </c:pt>
                <c:pt idx="2">
                  <c:v>198876.94630872484</c:v>
                </c:pt>
                <c:pt idx="3">
                  <c:v>171824.63387978141</c:v>
                </c:pt>
                <c:pt idx="4">
                  <c:v>216737.87192118226</c:v>
                </c:pt>
                <c:pt idx="5">
                  <c:v>237657.04329004328</c:v>
                </c:pt>
              </c:numCache>
            </c:numRef>
          </c:val>
          <c:smooth val="0"/>
          <c:extLst>
            <c:ext xmlns:c16="http://schemas.microsoft.com/office/drawing/2014/chart" uri="{C3380CC4-5D6E-409C-BE32-E72D297353CC}">
              <c16:uniqueId val="{00000001-261A-46DD-BDC7-39EE50185638}"/>
            </c:ext>
          </c:extLst>
        </c:ser>
        <c:dLbls>
          <c:showLegendKey val="0"/>
          <c:showVal val="0"/>
          <c:showCatName val="0"/>
          <c:showSerName val="0"/>
          <c:showPercent val="0"/>
          <c:showBubbleSize val="0"/>
        </c:dLbls>
        <c:marker val="1"/>
        <c:smooth val="0"/>
        <c:axId val="417188320"/>
        <c:axId val="992003840"/>
      </c:lineChart>
      <c:catAx>
        <c:axId val="41718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003840"/>
        <c:crosses val="autoZero"/>
        <c:auto val="1"/>
        <c:lblAlgn val="ctr"/>
        <c:lblOffset val="100"/>
        <c:noMultiLvlLbl val="0"/>
      </c:catAx>
      <c:valAx>
        <c:axId val="9920038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188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Average Annual Revenue Per Household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Revenue Per Household</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
                  <c:y val="-4.0133779264214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81-4DEA-8447-2079AD253673}"/>
                </c:ext>
              </c:extLst>
            </c:dLbl>
            <c:dLbl>
              <c:idx val="1"/>
              <c:layout>
                <c:manualLayout>
                  <c:x val="-9.8400984009840101E-3"/>
                  <c:y val="4.0133779264214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81-4DEA-8447-2079AD253673}"/>
                </c:ext>
              </c:extLst>
            </c:dLbl>
            <c:dLbl>
              <c:idx val="2"/>
              <c:layout>
                <c:manualLayout>
                  <c:x val="0"/>
                  <c:y val="-2.6755852842809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81-4DEA-8447-2079AD253673}"/>
                </c:ext>
              </c:extLst>
            </c:dLbl>
            <c:dLbl>
              <c:idx val="5"/>
              <c:layout>
                <c:manualLayout>
                  <c:x val="-4.6740467404674045E-2"/>
                  <c:y val="-6.243032329988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81-4DEA-8447-2079AD2536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KPI''s'!$L$87,'Advisor KPI''s'!$S$87,'Advisor KPI''s'!$Z$87,'Advisor KPI''s'!$AG$87,'Advisor KPI''s'!$AN$87,'Advisor KPI''s'!$AU$87)</c:f>
              <c:numCache>
                <c:formatCode>_("$"* #,##0.00_);_("$"* \(#,##0.00\);_("$"* "-"??_);_(@_)</c:formatCode>
                <c:ptCount val="6"/>
                <c:pt idx="0">
                  <c:v>1595.8524590163934</c:v>
                </c:pt>
                <c:pt idx="1">
                  <c:v>1274.75</c:v>
                </c:pt>
                <c:pt idx="2">
                  <c:v>1519.2842105263157</c:v>
                </c:pt>
                <c:pt idx="3">
                  <c:v>1264.0833333333333</c:v>
                </c:pt>
                <c:pt idx="4">
                  <c:v>1869.6771653543308</c:v>
                </c:pt>
                <c:pt idx="5">
                  <c:v>2469.8357142857144</c:v>
                </c:pt>
              </c:numCache>
            </c:numRef>
          </c:val>
          <c:smooth val="0"/>
          <c:extLst>
            <c:ext xmlns:c16="http://schemas.microsoft.com/office/drawing/2014/chart" uri="{C3380CC4-5D6E-409C-BE32-E72D297353CC}">
              <c16:uniqueId val="{00000001-B281-4DEA-8447-2079AD253673}"/>
            </c:ext>
          </c:extLst>
        </c:ser>
        <c:dLbls>
          <c:showLegendKey val="0"/>
          <c:showVal val="0"/>
          <c:showCatName val="0"/>
          <c:showSerName val="0"/>
          <c:showPercent val="0"/>
          <c:showBubbleSize val="0"/>
        </c:dLbls>
        <c:marker val="1"/>
        <c:smooth val="0"/>
        <c:axId val="377385536"/>
        <c:axId val="364399440"/>
      </c:lineChart>
      <c:catAx>
        <c:axId val="37738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399440"/>
        <c:crosses val="autoZero"/>
        <c:auto val="1"/>
        <c:lblAlgn val="ctr"/>
        <c:lblOffset val="100"/>
        <c:noMultiLvlLbl val="0"/>
      </c:catAx>
      <c:valAx>
        <c:axId val="3643994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385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Average Annual Revenue Per Client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Revenue Per Client</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7.3664825046040518E-3"/>
                  <c:y val="3.555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AC-4FDD-B3A6-EEE17C6C5D97}"/>
                </c:ext>
              </c:extLst>
            </c:dLbl>
            <c:dLbl>
              <c:idx val="2"/>
              <c:layout>
                <c:manualLayout>
                  <c:x val="7.3664825046040518E-3"/>
                  <c:y val="2.66666666666666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AC-4FDD-B3A6-EEE17C6C5D97}"/>
                </c:ext>
              </c:extLst>
            </c:dLbl>
            <c:dLbl>
              <c:idx val="3"/>
              <c:layout>
                <c:manualLayout>
                  <c:x val="0"/>
                  <c:y val="3.1111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AC-4FDD-B3A6-EEE17C6C5D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KPI''s'!$L$82,'Advisor KPI''s'!$S$82,'Advisor KPI''s'!$Z$82,'Advisor KPI''s'!$AG$82,'Advisor KPI''s'!$AN$82,'Advisor KPI''s'!$AU$82)</c:f>
              <c:numCache>
                <c:formatCode>_("$"* #,##0.00_);_("$"* \(#,##0.00\);_("$"* "-"??_);_(@_)</c:formatCode>
                <c:ptCount val="6"/>
                <c:pt idx="0">
                  <c:v>1035.6063829787233</c:v>
                </c:pt>
                <c:pt idx="1">
                  <c:v>809.3650793650794</c:v>
                </c:pt>
                <c:pt idx="2">
                  <c:v>968.67114093959731</c:v>
                </c:pt>
                <c:pt idx="3">
                  <c:v>1115.3676470588234</c:v>
                </c:pt>
                <c:pt idx="4">
                  <c:v>1169.6995073891626</c:v>
                </c:pt>
                <c:pt idx="5">
                  <c:v>1496.8701298701299</c:v>
                </c:pt>
              </c:numCache>
            </c:numRef>
          </c:val>
          <c:smooth val="0"/>
          <c:extLst>
            <c:ext xmlns:c16="http://schemas.microsoft.com/office/drawing/2014/chart" uri="{C3380CC4-5D6E-409C-BE32-E72D297353CC}">
              <c16:uniqueId val="{00000000-EAD8-4DB8-AE85-A1C83578A7EF}"/>
            </c:ext>
          </c:extLst>
        </c:ser>
        <c:dLbls>
          <c:showLegendKey val="0"/>
          <c:showVal val="0"/>
          <c:showCatName val="0"/>
          <c:showSerName val="0"/>
          <c:showPercent val="0"/>
          <c:showBubbleSize val="0"/>
        </c:dLbls>
        <c:marker val="1"/>
        <c:smooth val="0"/>
        <c:axId val="239928528"/>
        <c:axId val="364409088"/>
      </c:lineChart>
      <c:catAx>
        <c:axId val="23992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4409088"/>
        <c:crosses val="autoZero"/>
        <c:auto val="1"/>
        <c:lblAlgn val="ctr"/>
        <c:lblOffset val="100"/>
        <c:noMultiLvlLbl val="0"/>
      </c:catAx>
      <c:valAx>
        <c:axId val="36440908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928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Client Value During Tenure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4.4851673510822728E-17"/>
                  <c:y val="2.6490066225165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5E-49BD-8E31-0ECD92247B79}"/>
                </c:ext>
              </c:extLst>
            </c:dLbl>
            <c:dLbl>
              <c:idx val="5"/>
              <c:layout>
                <c:manualLayout>
                  <c:x val="-3.669724770642202E-2"/>
                  <c:y val="-3.97350993377483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5E-49BD-8E31-0ECD92247B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KPI''s'!$J$102,'Advisor KPI''s'!$Q$102,'Advisor KPI''s'!$Y$102,'Advisor KPI''s'!$AF$102,'Advisor KPI''s'!$AM$102,'Advisor KPI''s'!$AS$102)</c:f>
              <c:numCache>
                <c:formatCode>_("$"* #,##0.00_);_("$"* \(#,##0.00\);_("$"* "-"??_);_(@_)</c:formatCode>
                <c:ptCount val="6"/>
                <c:pt idx="0">
                  <c:v>7663.4872340425527</c:v>
                </c:pt>
                <c:pt idx="1">
                  <c:v>6555.8571428571431</c:v>
                </c:pt>
                <c:pt idx="2">
                  <c:v>8718.040268456376</c:v>
                </c:pt>
                <c:pt idx="3">
                  <c:v>10819.066176470586</c:v>
                </c:pt>
                <c:pt idx="4">
                  <c:v>12515.784729064038</c:v>
                </c:pt>
                <c:pt idx="5">
                  <c:v>16914.632467532469</c:v>
                </c:pt>
              </c:numCache>
            </c:numRef>
          </c:val>
          <c:smooth val="0"/>
          <c:extLst>
            <c:ext xmlns:c16="http://schemas.microsoft.com/office/drawing/2014/chart" uri="{C3380CC4-5D6E-409C-BE32-E72D297353CC}">
              <c16:uniqueId val="{00000000-9D5E-49BD-8E31-0ECD92247B79}"/>
            </c:ext>
          </c:extLst>
        </c:ser>
        <c:dLbls>
          <c:showLegendKey val="0"/>
          <c:showVal val="0"/>
          <c:showCatName val="0"/>
          <c:showSerName val="0"/>
          <c:showPercent val="0"/>
          <c:showBubbleSize val="0"/>
        </c:dLbls>
        <c:marker val="1"/>
        <c:smooth val="0"/>
        <c:axId val="1580327584"/>
        <c:axId val="1576809520"/>
      </c:lineChart>
      <c:catAx>
        <c:axId val="158032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809520"/>
        <c:crosses val="autoZero"/>
        <c:auto val="1"/>
        <c:lblAlgn val="ctr"/>
        <c:lblOffset val="100"/>
        <c:noMultiLvlLbl val="0"/>
      </c:catAx>
      <c:valAx>
        <c:axId val="157680952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0327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Estimated Lifetime Client Value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2"/>
              <c:layout>
                <c:manualLayout>
                  <c:x val="7.3800738007380072E-3"/>
                  <c:y val="1.7660044150110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95-41EA-AEAB-1706FBADB608}"/>
                </c:ext>
              </c:extLst>
            </c:dLbl>
            <c:dLbl>
              <c:idx val="3"/>
              <c:layout>
                <c:manualLayout>
                  <c:x val="-9.0199860012540169E-17"/>
                  <c:y val="4.856512141280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95-41EA-AEAB-1706FBADB608}"/>
                </c:ext>
              </c:extLst>
            </c:dLbl>
            <c:dLbl>
              <c:idx val="5"/>
              <c:layout>
                <c:manualLayout>
                  <c:x val="-0.11808118081180811"/>
                  <c:y val="-2.2075055187637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95-41EA-AEAB-1706FBADB6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KPI''s'!$L$102,'Advisor KPI''s'!$S$102,'Advisor KPI''s'!$AA$102,'Advisor KPI''s'!$AH$102,'Advisor KPI''s'!$AO$102,'Advisor KPI''s'!$AU$102)</c:f>
              <c:numCache>
                <c:formatCode>_("$"* #,##0.00_);_("$"* \(#,##0.00\);_("$"* "-"??_);_(@_)</c:formatCode>
                <c:ptCount val="6"/>
                <c:pt idx="0">
                  <c:v>22783.340425531915</c:v>
                </c:pt>
                <c:pt idx="1">
                  <c:v>17806.031746031746</c:v>
                </c:pt>
                <c:pt idx="2">
                  <c:v>21310.765100671142</c:v>
                </c:pt>
                <c:pt idx="3">
                  <c:v>24538.088235294115</c:v>
                </c:pt>
                <c:pt idx="4">
                  <c:v>25733.389162561576</c:v>
                </c:pt>
                <c:pt idx="5">
                  <c:v>32931.142857142855</c:v>
                </c:pt>
              </c:numCache>
            </c:numRef>
          </c:val>
          <c:smooth val="0"/>
          <c:extLst>
            <c:ext xmlns:c16="http://schemas.microsoft.com/office/drawing/2014/chart" uri="{C3380CC4-5D6E-409C-BE32-E72D297353CC}">
              <c16:uniqueId val="{00000001-3795-41EA-AEAB-1706FBADB608}"/>
            </c:ext>
          </c:extLst>
        </c:ser>
        <c:dLbls>
          <c:showLegendKey val="0"/>
          <c:showVal val="0"/>
          <c:showCatName val="0"/>
          <c:showSerName val="0"/>
          <c:showPercent val="0"/>
          <c:showBubbleSize val="0"/>
        </c:dLbls>
        <c:marker val="1"/>
        <c:smooth val="0"/>
        <c:axId val="1621006624"/>
        <c:axId val="1616477392"/>
      </c:lineChart>
      <c:catAx>
        <c:axId val="162100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477392"/>
        <c:crosses val="autoZero"/>
        <c:auto val="1"/>
        <c:lblAlgn val="ctr"/>
        <c:lblOffset val="100"/>
        <c:noMultiLvlLbl val="0"/>
      </c:catAx>
      <c:valAx>
        <c:axId val="161647739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1006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Profits after Expenses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4.884004884004884E-3"/>
                  <c:y val="-3.55555555555556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93-4637-8EC7-1A8517EE261C}"/>
                </c:ext>
              </c:extLst>
            </c:dLbl>
            <c:dLbl>
              <c:idx val="1"/>
              <c:layout>
                <c:manualLayout>
                  <c:x val="-4.4769527588641733E-17"/>
                  <c:y val="1.33333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93-4637-8EC7-1A8517EE261C}"/>
                </c:ext>
              </c:extLst>
            </c:dLbl>
            <c:dLbl>
              <c:idx val="2"/>
              <c:layout>
                <c:manualLayout>
                  <c:x val="-8.9539055177283466E-17"/>
                  <c:y val="-4.0000000000000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93-4637-8EC7-1A8517EE261C}"/>
                </c:ext>
              </c:extLst>
            </c:dLbl>
            <c:dLbl>
              <c:idx val="5"/>
              <c:layout>
                <c:manualLayout>
                  <c:x val="-2.197802197802198E-2"/>
                  <c:y val="-0.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93-4637-8EC7-1A8517EE26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KPI''s'!$J$117,'Advisor KPI''s'!$Q$117,'Advisor KPI''s'!$Y$117,'Advisor KPI''s'!$AF$117,'Advisor KPI''s'!$AM$117,'Advisor KPI''s'!$AT$117)</c:f>
              <c:numCache>
                <c:formatCode>_("$"* #,##0.00_);_("$"* \(#,##0.00\);_("$"* "-"??_);_(@_)</c:formatCode>
                <c:ptCount val="6"/>
                <c:pt idx="0">
                  <c:v>73791</c:v>
                </c:pt>
                <c:pt idx="1">
                  <c:v>58871.01</c:v>
                </c:pt>
                <c:pt idx="2">
                  <c:v>103664.13</c:v>
                </c:pt>
                <c:pt idx="3">
                  <c:v>105463</c:v>
                </c:pt>
                <c:pt idx="4">
                  <c:v>180735.55</c:v>
                </c:pt>
                <c:pt idx="5">
                  <c:v>289063.55</c:v>
                </c:pt>
              </c:numCache>
            </c:numRef>
          </c:val>
          <c:smooth val="0"/>
          <c:extLst>
            <c:ext xmlns:c16="http://schemas.microsoft.com/office/drawing/2014/chart" uri="{C3380CC4-5D6E-409C-BE32-E72D297353CC}">
              <c16:uniqueId val="{00000001-7893-4637-8EC7-1A8517EE261C}"/>
            </c:ext>
          </c:extLst>
        </c:ser>
        <c:dLbls>
          <c:showLegendKey val="0"/>
          <c:showVal val="0"/>
          <c:showCatName val="0"/>
          <c:showSerName val="0"/>
          <c:showPercent val="0"/>
          <c:showBubbleSize val="0"/>
        </c:dLbls>
        <c:marker val="1"/>
        <c:smooth val="0"/>
        <c:axId val="1623405872"/>
        <c:axId val="1587082880"/>
      </c:lineChart>
      <c:catAx>
        <c:axId val="162340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082880"/>
        <c:crosses val="autoZero"/>
        <c:auto val="1"/>
        <c:lblAlgn val="ctr"/>
        <c:lblOffset val="100"/>
        <c:noMultiLvlLbl val="0"/>
      </c:catAx>
      <c:valAx>
        <c:axId val="158708288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3405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923639800966386E-2"/>
          <c:y val="0.13748927197571645"/>
          <c:w val="0.89907575081451196"/>
          <c:h val="0.7329423356964101"/>
        </c:manualLayout>
      </c:layout>
      <c:lineChart>
        <c:grouping val="standard"/>
        <c:varyColors val="0"/>
        <c:ser>
          <c:idx val="0"/>
          <c:order val="0"/>
          <c:tx>
            <c:v>Profits As A Percentage Of Revenues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2"/>
              <c:layout>
                <c:manualLayout>
                  <c:x val="9.7501523461303169E-3"/>
                  <c:y val="-4.746492454198221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204134218140465E-2"/>
                      <c:h val="9.4865294068481293E-2"/>
                    </c:manualLayout>
                  </c15:layout>
                </c:ext>
                <c:ext xmlns:c16="http://schemas.microsoft.com/office/drawing/2014/chart" uri="{C3380CC4-5D6E-409C-BE32-E72D297353CC}">
                  <c16:uniqueId val="{00000008-BDAE-436C-BC6C-550788C4CC7E}"/>
                </c:ext>
              </c:extLst>
            </c:dLbl>
            <c:dLbl>
              <c:idx val="3"/>
              <c:layout>
                <c:manualLayout>
                  <c:x val="-8.9375364034363384E-17"/>
                  <c:y val="3.4519945121441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AE-436C-BC6C-550788C4CC7E}"/>
                </c:ext>
              </c:extLst>
            </c:dLbl>
            <c:dLbl>
              <c:idx val="4"/>
              <c:layout>
                <c:manualLayout>
                  <c:x val="0"/>
                  <c:y val="2.5889958841081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AE-436C-BC6C-550788C4CC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KPI''s'!$J$121,'Advisor KPI''s'!$Q$121,'Advisor KPI''s'!$Y$121,'Advisor KPI''s'!$AF$121,'Advisor KPI''s'!$AM$121,'Advisor KPI''s'!$AT$121)</c:f>
              <c:numCache>
                <c:formatCode>0%</c:formatCode>
                <c:ptCount val="6"/>
                <c:pt idx="0">
                  <c:v>0.75802027797466798</c:v>
                </c:pt>
                <c:pt idx="1">
                  <c:v>0.57727995685428513</c:v>
                </c:pt>
                <c:pt idx="2">
                  <c:v>0.71823386359227337</c:v>
                </c:pt>
                <c:pt idx="3">
                  <c:v>0.69525347748698008</c:v>
                </c:pt>
                <c:pt idx="4">
                  <c:v>0.76115523754574665</c:v>
                </c:pt>
                <c:pt idx="5">
                  <c:v>0.83598258415105686</c:v>
                </c:pt>
              </c:numCache>
            </c:numRef>
          </c:val>
          <c:smooth val="0"/>
          <c:extLst>
            <c:ext xmlns:c16="http://schemas.microsoft.com/office/drawing/2014/chart" uri="{C3380CC4-5D6E-409C-BE32-E72D297353CC}">
              <c16:uniqueId val="{00000007-BDAE-436C-BC6C-550788C4CC7E}"/>
            </c:ext>
          </c:extLst>
        </c:ser>
        <c:dLbls>
          <c:showLegendKey val="0"/>
          <c:showVal val="0"/>
          <c:showCatName val="0"/>
          <c:showSerName val="0"/>
          <c:showPercent val="0"/>
          <c:showBubbleSize val="0"/>
        </c:dLbls>
        <c:marker val="1"/>
        <c:smooth val="0"/>
        <c:axId val="1691836192"/>
        <c:axId val="1576810960"/>
      </c:lineChart>
      <c:catAx>
        <c:axId val="169183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6810960"/>
        <c:crosses val="autoZero"/>
        <c:auto val="1"/>
        <c:lblAlgn val="ctr"/>
        <c:lblOffset val="100"/>
        <c:noMultiLvlLbl val="0"/>
      </c:catAx>
      <c:valAx>
        <c:axId val="1576810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836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AUM Loss Rate Due To Client Attrition</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KPI''s'!$K$131,'Advisor KPI''s'!$S$131,'Advisor KPI''s'!$Z$131,'Advisor KPI''s'!$AG$131,'Advisor KPI''s'!$AN$131,'Advisor KPI''s'!$AU$131)</c:f>
              <c:numCache>
                <c:formatCode>0.00%</c:formatCode>
                <c:ptCount val="6"/>
                <c:pt idx="0">
                  <c:v>2.8480974794432797E-2</c:v>
                </c:pt>
                <c:pt idx="1">
                  <c:v>1.1223896342983578E-2</c:v>
                </c:pt>
                <c:pt idx="2">
                  <c:v>2.2271271069965657E-2</c:v>
                </c:pt>
                <c:pt idx="3">
                  <c:v>3.5353619220605441E-3</c:v>
                </c:pt>
                <c:pt idx="4">
                  <c:v>9.3280283184310388E-3</c:v>
                </c:pt>
                <c:pt idx="5">
                  <c:v>2.2008662239087831E-2</c:v>
                </c:pt>
              </c:numCache>
            </c:numRef>
          </c:val>
          <c:smooth val="0"/>
          <c:extLst>
            <c:ext xmlns:c16="http://schemas.microsoft.com/office/drawing/2014/chart" uri="{C3380CC4-5D6E-409C-BE32-E72D297353CC}">
              <c16:uniqueId val="{00000001-24CF-4CBB-BCC3-5650D76E6B12}"/>
            </c:ext>
          </c:extLst>
        </c:ser>
        <c:dLbls>
          <c:showLegendKey val="0"/>
          <c:showVal val="0"/>
          <c:showCatName val="0"/>
          <c:showSerName val="0"/>
          <c:showPercent val="0"/>
          <c:showBubbleSize val="0"/>
        </c:dLbls>
        <c:marker val="1"/>
        <c:smooth val="0"/>
        <c:axId val="1237875392"/>
        <c:axId val="1616475472"/>
      </c:lineChart>
      <c:catAx>
        <c:axId val="123787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475472"/>
        <c:crosses val="autoZero"/>
        <c:auto val="1"/>
        <c:lblAlgn val="ctr"/>
        <c:lblOffset val="100"/>
        <c:noMultiLvlLbl val="0"/>
      </c:catAx>
      <c:valAx>
        <c:axId val="16164754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7875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Estimated AUM Loss/Gain Due To Market Conditions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5"/>
              <c:layout>
                <c:manualLayout>
                  <c:x val="0"/>
                  <c:y val="4.459308807134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3D-4858-8F70-6597D94625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KPI''s'!$K$148,'Advisor KPI''s'!$R$148,'Advisor KPI''s'!$Y$148,'Advisor KPI''s'!$AF$148,'Advisor KPI''s'!$AM$148,'Advisor KPI''s'!$AT$148)</c:f>
              <c:numCache>
                <c:formatCode>_("$"* #,##0.00_);_("$"* \(#,##0.00\);_("$"* "-"??_);_(@_)</c:formatCode>
                <c:ptCount val="6"/>
                <c:pt idx="0">
                  <c:v>1180743</c:v>
                </c:pt>
                <c:pt idx="1">
                  <c:v>-2605345</c:v>
                </c:pt>
                <c:pt idx="2">
                  <c:v>4067021.5033557042</c:v>
                </c:pt>
                <c:pt idx="3">
                  <c:v>-6264514.792349726</c:v>
                </c:pt>
                <c:pt idx="4">
                  <c:v>6918695.3300492615</c:v>
                </c:pt>
                <c:pt idx="5">
                  <c:v>3533620.6580086574</c:v>
                </c:pt>
              </c:numCache>
            </c:numRef>
          </c:val>
          <c:smooth val="0"/>
          <c:extLst>
            <c:ext xmlns:c16="http://schemas.microsoft.com/office/drawing/2014/chart" uri="{C3380CC4-5D6E-409C-BE32-E72D297353CC}">
              <c16:uniqueId val="{00000003-B23D-4858-8F70-6597D946251D}"/>
            </c:ext>
          </c:extLst>
        </c:ser>
        <c:dLbls>
          <c:showLegendKey val="0"/>
          <c:showVal val="0"/>
          <c:showCatName val="0"/>
          <c:showSerName val="0"/>
          <c:showPercent val="0"/>
          <c:showBubbleSize val="0"/>
        </c:dLbls>
        <c:marker val="1"/>
        <c:smooth val="0"/>
        <c:axId val="1798577184"/>
        <c:axId val="1809699440"/>
      </c:lineChart>
      <c:catAx>
        <c:axId val="179857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9699440"/>
        <c:crosses val="autoZero"/>
        <c:auto val="1"/>
        <c:lblAlgn val="ctr"/>
        <c:lblOffset val="100"/>
        <c:noMultiLvlLbl val="0"/>
      </c:catAx>
      <c:valAx>
        <c:axId val="18096994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857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 Of Target AUM Growth YOY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 Growth YOY</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3"/>
              <c:layout>
                <c:manualLayout>
                  <c:x val="-9.0333193138944519E-17"/>
                  <c:y val="4.9616599007668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B5-449C-BD5C-78EE51921C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KPI''s'!$M$11,'Advisor KPI''s'!$T$11,'Advisor KPI''s'!$AA$11,'Advisor KPI''s'!$AH$11,'Advisor KPI''s'!$AO$11)</c:f>
              <c:numCache>
                <c:formatCode>General</c:formatCode>
                <c:ptCount val="5"/>
                <c:pt idx="0">
                  <c:v>2023</c:v>
                </c:pt>
                <c:pt idx="1">
                  <c:v>2024</c:v>
                </c:pt>
                <c:pt idx="2">
                  <c:v>2025</c:v>
                </c:pt>
                <c:pt idx="3">
                  <c:v>2026</c:v>
                </c:pt>
                <c:pt idx="4">
                  <c:v>2027</c:v>
                </c:pt>
              </c:numCache>
            </c:numRef>
          </c:cat>
          <c:val>
            <c:numRef>
              <c:f>('Advisor KPI''s'!$O$24,'Advisor KPI''s'!$V$24,'Advisor KPI''s'!$AC$24,'Advisor KPI''s'!$AJ$24,'Advisor KPI''s'!$AQ$24)</c:f>
              <c:numCache>
                <c:formatCode>0%</c:formatCode>
                <c:ptCount val="5"/>
                <c:pt idx="0">
                  <c:v>0.95235693867392845</c:v>
                </c:pt>
                <c:pt idx="1">
                  <c:v>1.230693145288505</c:v>
                </c:pt>
                <c:pt idx="2">
                  <c:v>0.87581640477048295</c:v>
                </c:pt>
                <c:pt idx="3">
                  <c:v>1.3044641483727779</c:v>
                </c:pt>
                <c:pt idx="4">
                  <c:v>1.2135132175751424</c:v>
                </c:pt>
              </c:numCache>
            </c:numRef>
          </c:val>
          <c:smooth val="0"/>
          <c:extLst>
            <c:ext xmlns:c16="http://schemas.microsoft.com/office/drawing/2014/chart" uri="{C3380CC4-5D6E-409C-BE32-E72D297353CC}">
              <c16:uniqueId val="{00000000-1F87-40BD-9C9E-00CB933F8316}"/>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 Estimated AUM Loss/Gain Due To Market Conditions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KPI''s'!$M$11,'Advisor KPI''s'!$T$11,'Advisor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KPI''s'!$K$151,'Advisor KPI''s'!$R$151,'Advisor KPI''s'!$Y$151,'Advisor KPI''s'!$AF$151,'Advisor KPI''s'!$AM$151,'Advisor KPI''s'!$AT$151)</c:f>
              <c:numCache>
                <c:formatCode>0%</c:formatCode>
                <c:ptCount val="6"/>
                <c:pt idx="0">
                  <c:v>6.9912037316640793E-2</c:v>
                </c:pt>
                <c:pt idx="1">
                  <c:v>-0.1302862131583252</c:v>
                </c:pt>
                <c:pt idx="2">
                  <c:v>0.13724791554710669</c:v>
                </c:pt>
                <c:pt idx="3">
                  <c:v>-0.19922825090156496</c:v>
                </c:pt>
                <c:pt idx="4">
                  <c:v>0.1572509811186249</c:v>
                </c:pt>
                <c:pt idx="5">
                  <c:v>6.4366108884514078E-2</c:v>
                </c:pt>
              </c:numCache>
            </c:numRef>
          </c:val>
          <c:smooth val="0"/>
          <c:extLst>
            <c:ext xmlns:c16="http://schemas.microsoft.com/office/drawing/2014/chart" uri="{C3380CC4-5D6E-409C-BE32-E72D297353CC}">
              <c16:uniqueId val="{00000000-124F-45C1-AD8E-C5B915CA1905}"/>
            </c:ext>
          </c:extLst>
        </c:ser>
        <c:dLbls>
          <c:showLegendKey val="0"/>
          <c:showVal val="0"/>
          <c:showCatName val="0"/>
          <c:showSerName val="0"/>
          <c:showPercent val="0"/>
          <c:showBubbleSize val="0"/>
        </c:dLbls>
        <c:marker val="1"/>
        <c:smooth val="0"/>
        <c:axId val="1691869136"/>
        <c:axId val="1616458672"/>
      </c:lineChart>
      <c:catAx>
        <c:axId val="169186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6458672"/>
        <c:crosses val="autoZero"/>
        <c:auto val="1"/>
        <c:lblAlgn val="ctr"/>
        <c:lblOffset val="100"/>
        <c:noMultiLvlLbl val="0"/>
      </c:catAx>
      <c:valAx>
        <c:axId val="1616458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1869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Client Referral, Approach And Conversion Rate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9796046136434781E-2"/>
          <c:y val="0.14269788182831661"/>
          <c:w val="0.90329263887885569"/>
          <c:h val="0.75385387863306386"/>
        </c:manualLayout>
      </c:layout>
      <c:lineChart>
        <c:grouping val="standard"/>
        <c:varyColors val="0"/>
        <c:ser>
          <c:idx val="0"/>
          <c:order val="0"/>
          <c:tx>
            <c:v>Total Client Referrals And Introductions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KPI''s'!$K$158,'Advisor KPI''s'!$R$158,'Advisor KPI''s'!$Y$158,'Advisor KPI''s'!$AF$158,'Advisor KPI''s'!$AM$158,'Advisor KPI''s'!$AT$158)</c:f>
              <c:numCache>
                <c:formatCode>General</c:formatCode>
                <c:ptCount val="6"/>
                <c:pt idx="0">
                  <c:v>43</c:v>
                </c:pt>
                <c:pt idx="1">
                  <c:v>77</c:v>
                </c:pt>
                <c:pt idx="2">
                  <c:v>111</c:v>
                </c:pt>
                <c:pt idx="3">
                  <c:v>145</c:v>
                </c:pt>
                <c:pt idx="4">
                  <c:v>211</c:v>
                </c:pt>
                <c:pt idx="5">
                  <c:v>183</c:v>
                </c:pt>
              </c:numCache>
            </c:numRef>
          </c:val>
          <c:smooth val="0"/>
          <c:extLst>
            <c:ext xmlns:c16="http://schemas.microsoft.com/office/drawing/2014/chart" uri="{C3380CC4-5D6E-409C-BE32-E72D297353CC}">
              <c16:uniqueId val="{00000001-416C-4860-AECD-2430C5756CB2}"/>
            </c:ext>
          </c:extLst>
        </c:ser>
        <c:ser>
          <c:idx val="1"/>
          <c:order val="1"/>
          <c:tx>
            <c:v>Approached Referrals And Introductions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('Advisor KPI''s'!$K$161,'Advisor KPI''s'!$R$161,'Advisor KPI''s'!$Y$161,'Advisor KPI''s'!$AF$161,'Advisor KPI''s'!$AM$161,'Advisor KPI''s'!$AT$161)</c:f>
              <c:numCache>
                <c:formatCode>General</c:formatCode>
                <c:ptCount val="6"/>
                <c:pt idx="0">
                  <c:v>30</c:v>
                </c:pt>
                <c:pt idx="1">
                  <c:v>50</c:v>
                </c:pt>
                <c:pt idx="2">
                  <c:v>90</c:v>
                </c:pt>
                <c:pt idx="3">
                  <c:v>128</c:v>
                </c:pt>
                <c:pt idx="4">
                  <c:v>144</c:v>
                </c:pt>
                <c:pt idx="5">
                  <c:v>165</c:v>
                </c:pt>
              </c:numCache>
            </c:numRef>
          </c:val>
          <c:smooth val="0"/>
          <c:extLst>
            <c:ext xmlns:c16="http://schemas.microsoft.com/office/drawing/2014/chart" uri="{C3380CC4-5D6E-409C-BE32-E72D297353CC}">
              <c16:uniqueId val="{00000002-416C-4860-AECD-2430C5756CB2}"/>
            </c:ext>
          </c:extLst>
        </c:ser>
        <c:ser>
          <c:idx val="2"/>
          <c:order val="2"/>
          <c:tx>
            <c:v>Converted Referrals And Introductions</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('Advisor KPI''s'!$K$164,'Advisor KPI''s'!$R$164,'Advisor KPI''s'!$Y$164,'Advisor KPI''s'!$AF$164,'Advisor KPI''s'!$AM$164,'Advisor KPI''s'!$AT$164)</c:f>
              <c:numCache>
                <c:formatCode>General</c:formatCode>
                <c:ptCount val="6"/>
                <c:pt idx="0">
                  <c:v>6</c:v>
                </c:pt>
                <c:pt idx="1">
                  <c:v>8</c:v>
                </c:pt>
                <c:pt idx="2">
                  <c:v>15</c:v>
                </c:pt>
                <c:pt idx="3">
                  <c:v>17</c:v>
                </c:pt>
                <c:pt idx="4">
                  <c:v>24</c:v>
                </c:pt>
                <c:pt idx="5">
                  <c:v>29</c:v>
                </c:pt>
              </c:numCache>
            </c:numRef>
          </c:val>
          <c:smooth val="0"/>
          <c:extLst>
            <c:ext xmlns:c16="http://schemas.microsoft.com/office/drawing/2014/chart" uri="{C3380CC4-5D6E-409C-BE32-E72D297353CC}">
              <c16:uniqueId val="{00000003-416C-4860-AECD-2430C5756CB2}"/>
            </c:ext>
          </c:extLst>
        </c:ser>
        <c:dLbls>
          <c:showLegendKey val="0"/>
          <c:showVal val="0"/>
          <c:showCatName val="0"/>
          <c:showSerName val="0"/>
          <c:showPercent val="0"/>
          <c:showBubbleSize val="0"/>
        </c:dLbls>
        <c:marker val="1"/>
        <c:smooth val="0"/>
        <c:axId val="1620999200"/>
        <c:axId val="1587069440"/>
      </c:lineChart>
      <c:catAx>
        <c:axId val="162099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7069440"/>
        <c:crosses val="autoZero"/>
        <c:auto val="1"/>
        <c:lblAlgn val="ctr"/>
        <c:lblOffset val="100"/>
        <c:noMultiLvlLbl val="0"/>
      </c:catAx>
      <c:valAx>
        <c:axId val="1587069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0999200"/>
        <c:crosses val="autoZero"/>
        <c:crossBetween val="between"/>
      </c:valAx>
      <c:spPr>
        <a:noFill/>
        <a:ln>
          <a:noFill/>
        </a:ln>
        <a:effectLst/>
      </c:spPr>
    </c:plotArea>
    <c:legend>
      <c:legendPos val="r"/>
      <c:layout>
        <c:manualLayout>
          <c:xMode val="edge"/>
          <c:yMode val="edge"/>
          <c:x val="0.11164458571118982"/>
          <c:y val="0.14958593386529026"/>
          <c:w val="0.28241065279684074"/>
          <c:h val="0.338925025676138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Non-Client Referral, Approach And Conversion Rate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Total Non-Client Referrals And Introductions</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KPI''s'!$K$169,'Advisor KPI''s'!$R$169,'Advisor KPI''s'!$Y$169,'Advisor KPI''s'!$AF$169,'Advisor KPI''s'!$AM$169,'Advisor KPI''s'!$AT$169)</c:f>
              <c:numCache>
                <c:formatCode>General</c:formatCode>
                <c:ptCount val="6"/>
                <c:pt idx="0">
                  <c:v>9</c:v>
                </c:pt>
                <c:pt idx="1">
                  <c:v>6</c:v>
                </c:pt>
                <c:pt idx="2">
                  <c:v>14</c:v>
                </c:pt>
                <c:pt idx="3">
                  <c:v>26</c:v>
                </c:pt>
                <c:pt idx="4">
                  <c:v>24</c:v>
                </c:pt>
                <c:pt idx="5">
                  <c:v>22</c:v>
                </c:pt>
              </c:numCache>
            </c:numRef>
          </c:val>
          <c:smooth val="0"/>
          <c:extLst>
            <c:ext xmlns:c16="http://schemas.microsoft.com/office/drawing/2014/chart" uri="{C3380CC4-5D6E-409C-BE32-E72D297353CC}">
              <c16:uniqueId val="{00000001-9085-4889-A4B7-0A81F3FDA9A8}"/>
            </c:ext>
          </c:extLst>
        </c:ser>
        <c:ser>
          <c:idx val="1"/>
          <c:order val="1"/>
          <c:tx>
            <c:v>Approached Non-Client Referrals And Introductions</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2.8661800486618004E-2"/>
                  <c:y val="-0.1390398220090038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085-4889-A4B7-0A81F3FDA9A8}"/>
                </c:ext>
              </c:extLst>
            </c:dLbl>
            <c:dLbl>
              <c:idx val="1"/>
              <c:layout>
                <c:manualLayout>
                  <c:x val="-2.6228710462287103E-2"/>
                  <c:y val="-0.1346248109714763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85-4889-A4B7-0A81F3FDA9A8}"/>
                </c:ext>
              </c:extLst>
            </c:dLbl>
            <c:dLbl>
              <c:idx val="2"/>
              <c:layout>
                <c:manualLayout>
                  <c:x val="-9.8783454987834557E-3"/>
                  <c:y val="-2.174479845648433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85-4889-A4B7-0A81F3FDA9A8}"/>
                </c:ext>
              </c:extLst>
            </c:dLbl>
            <c:dLbl>
              <c:idx val="3"/>
              <c:layout>
                <c:manualLayout>
                  <c:x val="-3.1776155717761559E-2"/>
                  <c:y val="5.0805652604682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85-4889-A4B7-0A81F3FDA9A8}"/>
                </c:ext>
              </c:extLst>
            </c:dLbl>
            <c:dLbl>
              <c:idx val="4"/>
              <c:layout>
                <c:manualLayout>
                  <c:x val="-9.8783454987834557E-3"/>
                  <c:y val="3.75606194920998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085-4889-A4B7-0A81F3FDA9A8}"/>
                </c:ext>
              </c:extLst>
            </c:dLbl>
            <c:dLbl>
              <c:idx val="5"/>
              <c:layout>
                <c:manualLayout>
                  <c:x val="-2.9343065693430658E-2"/>
                  <c:y val="5.52206636422102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085-4889-A4B7-0A81F3FDA9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KPI''s'!$K$172,'Advisor KPI''s'!$R$172,'Advisor KPI''s'!$Y$172,'Advisor KPI''s'!$AF$172,'Advisor KPI''s'!$AM$172,'Advisor KPI''s'!$AT$172)</c:f>
              <c:numCache>
                <c:formatCode>General</c:formatCode>
                <c:ptCount val="6"/>
                <c:pt idx="0">
                  <c:v>9</c:v>
                </c:pt>
                <c:pt idx="1">
                  <c:v>6</c:v>
                </c:pt>
                <c:pt idx="2">
                  <c:v>13</c:v>
                </c:pt>
                <c:pt idx="3">
                  <c:v>25</c:v>
                </c:pt>
                <c:pt idx="4">
                  <c:v>20</c:v>
                </c:pt>
                <c:pt idx="5">
                  <c:v>20</c:v>
                </c:pt>
              </c:numCache>
            </c:numRef>
          </c:val>
          <c:smooth val="0"/>
          <c:extLst>
            <c:ext xmlns:c16="http://schemas.microsoft.com/office/drawing/2014/chart" uri="{C3380CC4-5D6E-409C-BE32-E72D297353CC}">
              <c16:uniqueId val="{00000002-9085-4889-A4B7-0A81F3FDA9A8}"/>
            </c:ext>
          </c:extLst>
        </c:ser>
        <c:ser>
          <c:idx val="2"/>
          <c:order val="2"/>
          <c:tx>
            <c:v>Converted Non-Client Referrals And Introductions</c:v>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layout>
                <c:manualLayout>
                  <c:x val="-2.6228710462287128E-2"/>
                  <c:y val="5.52206636422102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085-4889-A4B7-0A81F3FDA9A8}"/>
                </c:ext>
              </c:extLst>
            </c:dLbl>
            <c:dLbl>
              <c:idx val="1"/>
              <c:layout>
                <c:manualLayout>
                  <c:x val="-2.6228710462287103E-2"/>
                  <c:y val="2.431558637951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085-4889-A4B7-0A81F3FDA9A8}"/>
                </c:ext>
              </c:extLst>
            </c:dLbl>
            <c:dLbl>
              <c:idx val="2"/>
              <c:layout>
                <c:manualLayout>
                  <c:x val="-1.8929440389294405E-2"/>
                  <c:y val="3.756061949209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085-4889-A4B7-0A81F3FDA9A8}"/>
                </c:ext>
              </c:extLst>
            </c:dLbl>
            <c:dLbl>
              <c:idx val="3"/>
              <c:layout>
                <c:manualLayout>
                  <c:x val="-2.6909975669099757E-2"/>
                  <c:y val="5.9635674679737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085-4889-A4B7-0A81F3FDA9A8}"/>
                </c:ext>
              </c:extLst>
            </c:dLbl>
            <c:dLbl>
              <c:idx val="4"/>
              <c:layout>
                <c:manualLayout>
                  <c:x val="-3.1776155717761559E-2"/>
                  <c:y val="5.0805652604682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85-4889-A4B7-0A81F3FDA9A8}"/>
                </c:ext>
              </c:extLst>
            </c:dLbl>
            <c:dLbl>
              <c:idx val="5"/>
              <c:layout>
                <c:manualLayout>
                  <c:x val="-3.1776155717761732E-2"/>
                  <c:y val="5.9635674679737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085-4889-A4B7-0A81F3FDA9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KPI''s'!$K$175,'Advisor KPI''s'!$R$175,'Advisor KPI''s'!$Y$175,'Advisor KPI''s'!$AF$175,'Advisor KPI''s'!$AM$175,'Advisor KPI''s'!$AT$175)</c:f>
              <c:numCache>
                <c:formatCode>General</c:formatCode>
                <c:ptCount val="6"/>
                <c:pt idx="0">
                  <c:v>7</c:v>
                </c:pt>
                <c:pt idx="1">
                  <c:v>4</c:v>
                </c:pt>
                <c:pt idx="2">
                  <c:v>9</c:v>
                </c:pt>
                <c:pt idx="3">
                  <c:v>18</c:v>
                </c:pt>
                <c:pt idx="4">
                  <c:v>15</c:v>
                </c:pt>
                <c:pt idx="5">
                  <c:v>18</c:v>
                </c:pt>
              </c:numCache>
            </c:numRef>
          </c:val>
          <c:smooth val="0"/>
          <c:extLst>
            <c:ext xmlns:c16="http://schemas.microsoft.com/office/drawing/2014/chart" uri="{C3380CC4-5D6E-409C-BE32-E72D297353CC}">
              <c16:uniqueId val="{00000003-9085-4889-A4B7-0A81F3FDA9A8}"/>
            </c:ext>
          </c:extLst>
        </c:ser>
        <c:dLbls>
          <c:dLblPos val="t"/>
          <c:showLegendKey val="0"/>
          <c:showVal val="1"/>
          <c:showCatName val="0"/>
          <c:showSerName val="0"/>
          <c:showPercent val="0"/>
          <c:showBubbleSize val="0"/>
        </c:dLbls>
        <c:marker val="1"/>
        <c:smooth val="0"/>
        <c:axId val="1953902816"/>
        <c:axId val="1226876160"/>
      </c:lineChart>
      <c:catAx>
        <c:axId val="195390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6876160"/>
        <c:crosses val="autoZero"/>
        <c:auto val="1"/>
        <c:lblAlgn val="ctr"/>
        <c:lblOffset val="100"/>
        <c:noMultiLvlLbl val="0"/>
      </c:catAx>
      <c:valAx>
        <c:axId val="1226876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90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400" b="1"/>
              <a:t>Conversion Rates By Source:</a:t>
            </a:r>
            <a:r>
              <a:rPr lang="en-US" sz="1400" b="1" baseline="0"/>
              <a:t> Client Vs. Non-Client</a:t>
            </a:r>
            <a:endParaRPr lang="en-US"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4504720059163874"/>
          <c:y val="0.16484444444444446"/>
          <c:w val="0.65495279940836126"/>
          <c:h val="0.52612633420822397"/>
        </c:manualLayout>
      </c:layout>
      <c:lineChart>
        <c:grouping val="standard"/>
        <c:varyColors val="0"/>
        <c:ser>
          <c:idx val="0"/>
          <c:order val="0"/>
          <c:tx>
            <c:v>Client Referral Conversion Rate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KPI''s'!$K$180,'Advisor KPI''s'!$R$180,'Advisor KPI''s'!$Y$180,'Advisor KPI''s'!$AF$180,'Advisor KPI''s'!$AM$180,'Advisor KPI''s'!$AT$180)</c:f>
              <c:numCache>
                <c:formatCode>0%</c:formatCode>
                <c:ptCount val="6"/>
                <c:pt idx="0">
                  <c:v>0.13953488372093023</c:v>
                </c:pt>
                <c:pt idx="1">
                  <c:v>0.1038961038961039</c:v>
                </c:pt>
                <c:pt idx="2">
                  <c:v>0.13513513513513514</c:v>
                </c:pt>
                <c:pt idx="3">
                  <c:v>0.11724137931034483</c:v>
                </c:pt>
                <c:pt idx="4">
                  <c:v>0.11374407582938388</c:v>
                </c:pt>
                <c:pt idx="5">
                  <c:v>0.15846994535519127</c:v>
                </c:pt>
              </c:numCache>
            </c:numRef>
          </c:val>
          <c:smooth val="0"/>
          <c:extLst>
            <c:ext xmlns:c16="http://schemas.microsoft.com/office/drawing/2014/chart" uri="{C3380CC4-5D6E-409C-BE32-E72D297353CC}">
              <c16:uniqueId val="{00000001-9258-4BA3-BA11-D63B70FDE849}"/>
            </c:ext>
          </c:extLst>
        </c:ser>
        <c:ser>
          <c:idx val="1"/>
          <c:order val="1"/>
          <c:tx>
            <c:v>Non-Client Referral Conversion Rate</c:v>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KPI''s'!$K$183,'Advisor KPI''s'!$R$183,'Advisor KPI''s'!$Y$183,'Advisor KPI''s'!$AF$183,'Advisor KPI''s'!$AM$183,'Advisor KPI''s'!$AT$183)</c:f>
              <c:numCache>
                <c:formatCode>0%</c:formatCode>
                <c:ptCount val="6"/>
                <c:pt idx="0">
                  <c:v>0.77777777777777779</c:v>
                </c:pt>
                <c:pt idx="1">
                  <c:v>0.66666666666666663</c:v>
                </c:pt>
                <c:pt idx="2">
                  <c:v>0.6428571428571429</c:v>
                </c:pt>
                <c:pt idx="3">
                  <c:v>0.69230769230769229</c:v>
                </c:pt>
                <c:pt idx="4">
                  <c:v>0.625</c:v>
                </c:pt>
                <c:pt idx="5">
                  <c:v>0.81818181818181823</c:v>
                </c:pt>
              </c:numCache>
            </c:numRef>
          </c:val>
          <c:smooth val="0"/>
          <c:extLst>
            <c:ext xmlns:c16="http://schemas.microsoft.com/office/drawing/2014/chart" uri="{C3380CC4-5D6E-409C-BE32-E72D297353CC}">
              <c16:uniqueId val="{00000002-9258-4BA3-BA11-D63B70FDE849}"/>
            </c:ext>
          </c:extLst>
        </c:ser>
        <c:dLbls>
          <c:dLblPos val="t"/>
          <c:showLegendKey val="0"/>
          <c:showVal val="1"/>
          <c:showCatName val="0"/>
          <c:showSerName val="0"/>
          <c:showPercent val="0"/>
          <c:showBubbleSize val="0"/>
        </c:dLbls>
        <c:marker val="1"/>
        <c:smooth val="0"/>
        <c:axId val="1580301136"/>
        <c:axId val="1587078560"/>
      </c:lineChart>
      <c:catAx>
        <c:axId val="1580301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87078560"/>
        <c:crosses val="autoZero"/>
        <c:auto val="1"/>
        <c:lblAlgn val="ctr"/>
        <c:lblOffset val="100"/>
        <c:noMultiLvlLbl val="0"/>
      </c:catAx>
      <c:valAx>
        <c:axId val="1587078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5803011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sz="800"/>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Average Client Age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4.8396854204476713E-3"/>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68-453A-85D8-AA32940B1BB8}"/>
                </c:ext>
              </c:extLst>
            </c:dLbl>
            <c:dLbl>
              <c:idx val="1"/>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68-453A-85D8-AA32940B1BB8}"/>
                </c:ext>
              </c:extLst>
            </c:dLbl>
            <c:dLbl>
              <c:idx val="2"/>
              <c:layout>
                <c:manualLayout>
                  <c:x val="0"/>
                  <c:y val="3.2407407407407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68-453A-85D8-AA32940B1BB8}"/>
                </c:ext>
              </c:extLst>
            </c:dLbl>
            <c:dLbl>
              <c:idx val="3"/>
              <c:layout>
                <c:manualLayout>
                  <c:x val="-7.2595281306715061E-3"/>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68-453A-85D8-AA32940B1BB8}"/>
                </c:ext>
              </c:extLst>
            </c:dLbl>
            <c:dLbl>
              <c:idx val="4"/>
              <c:layout>
                <c:manualLayout>
                  <c:x val="-2.4198427102238355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68-453A-85D8-AA32940B1BB8}"/>
                </c:ext>
              </c:extLst>
            </c:dLbl>
            <c:dLbl>
              <c:idx val="5"/>
              <c:layout>
                <c:manualLayout>
                  <c:x val="-2.1778584392014695E-2"/>
                  <c:y val="4.6296296296296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68-453A-85D8-AA32940B1B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KPI''s'!$K$188,'Advisor KPI''s'!$R$188,'Advisor KPI''s'!$Y$188,'Advisor KPI''s'!$AF$188,'Advisor KPI''s'!$AM$188,'Advisor KPI''s'!$AT$188)</c:f>
              <c:numCache>
                <c:formatCode>General</c:formatCode>
                <c:ptCount val="6"/>
                <c:pt idx="0">
                  <c:v>37</c:v>
                </c:pt>
                <c:pt idx="1">
                  <c:v>40</c:v>
                </c:pt>
                <c:pt idx="2">
                  <c:v>41</c:v>
                </c:pt>
                <c:pt idx="3">
                  <c:v>45</c:v>
                </c:pt>
                <c:pt idx="4">
                  <c:v>44</c:v>
                </c:pt>
                <c:pt idx="5">
                  <c:v>48</c:v>
                </c:pt>
              </c:numCache>
            </c:numRef>
          </c:val>
          <c:smooth val="0"/>
          <c:extLst>
            <c:ext xmlns:c16="http://schemas.microsoft.com/office/drawing/2014/chart" uri="{C3380CC4-5D6E-409C-BE32-E72D297353CC}">
              <c16:uniqueId val="{00000001-1068-453A-85D8-AA32940B1BB8}"/>
            </c:ext>
          </c:extLst>
        </c:ser>
        <c:dLbls>
          <c:showLegendKey val="0"/>
          <c:showVal val="0"/>
          <c:showCatName val="0"/>
          <c:showSerName val="0"/>
          <c:showPercent val="0"/>
          <c:showBubbleSize val="0"/>
        </c:dLbls>
        <c:marker val="1"/>
        <c:smooth val="0"/>
        <c:axId val="1229821984"/>
        <c:axId val="1167420688"/>
      </c:lineChart>
      <c:catAx>
        <c:axId val="12298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420688"/>
        <c:crosses val="autoZero"/>
        <c:auto val="1"/>
        <c:lblAlgn val="ctr"/>
        <c:lblOffset val="100"/>
        <c:noMultiLvlLbl val="0"/>
      </c:catAx>
      <c:valAx>
        <c:axId val="1167420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821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Segmentation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A Clients Trend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KPI''s'!$K$198,'Advisor KPI''s'!$R$198,'Advisor KPI''s'!$Y$198,'Advisor KPI''s'!$AF$198,'Advisor KPI''s'!$AM$198,'Advisor KPI''s'!$AT$198)</c:f>
              <c:numCache>
                <c:formatCode>General</c:formatCode>
                <c:ptCount val="6"/>
                <c:pt idx="0">
                  <c:v>2</c:v>
                </c:pt>
                <c:pt idx="1">
                  <c:v>5</c:v>
                </c:pt>
                <c:pt idx="2">
                  <c:v>11</c:v>
                </c:pt>
                <c:pt idx="3">
                  <c:v>21</c:v>
                </c:pt>
                <c:pt idx="4">
                  <c:v>25</c:v>
                </c:pt>
                <c:pt idx="5">
                  <c:v>37</c:v>
                </c:pt>
              </c:numCache>
            </c:numRef>
          </c:val>
          <c:smooth val="0"/>
          <c:extLst>
            <c:ext xmlns:c16="http://schemas.microsoft.com/office/drawing/2014/chart" uri="{C3380CC4-5D6E-409C-BE32-E72D297353CC}">
              <c16:uniqueId val="{00000001-12B6-4CCE-AE05-D9B220C1EC26}"/>
            </c:ext>
          </c:extLst>
        </c:ser>
        <c:ser>
          <c:idx val="1"/>
          <c:order val="1"/>
          <c:tx>
            <c:v>B Clients Trend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KPI''s'!$K$204,'Advisor KPI''s'!$R$204,'Advisor KPI''s'!$Y$204,'Advisor KPI''s'!$AF$204,'Advisor KPI''s'!$AM$204,'Advisor KPI''s'!$AT$204)</c:f>
              <c:numCache>
                <c:formatCode>General</c:formatCode>
                <c:ptCount val="6"/>
                <c:pt idx="0">
                  <c:v>21</c:v>
                </c:pt>
                <c:pt idx="1">
                  <c:v>30</c:v>
                </c:pt>
                <c:pt idx="2">
                  <c:v>37</c:v>
                </c:pt>
                <c:pt idx="3">
                  <c:v>51</c:v>
                </c:pt>
                <c:pt idx="4">
                  <c:v>57</c:v>
                </c:pt>
                <c:pt idx="5">
                  <c:v>83</c:v>
                </c:pt>
              </c:numCache>
            </c:numRef>
          </c:val>
          <c:smooth val="0"/>
          <c:extLst>
            <c:ext xmlns:c16="http://schemas.microsoft.com/office/drawing/2014/chart" uri="{C3380CC4-5D6E-409C-BE32-E72D297353CC}">
              <c16:uniqueId val="{00000002-12B6-4CCE-AE05-D9B220C1EC26}"/>
            </c:ext>
          </c:extLst>
        </c:ser>
        <c:ser>
          <c:idx val="2"/>
          <c:order val="2"/>
          <c:tx>
            <c:v>C Clients Trend</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KPI''s'!$K$210,'Advisor KPI''s'!$R$210,'Advisor KPI''s'!$Y$210,'Advisor KPI''s'!$AF$210,'Advisor KPI''s'!$AM$210,'Advisor KPI''s'!$AT$210)</c:f>
              <c:numCache>
                <c:formatCode>General</c:formatCode>
                <c:ptCount val="6"/>
                <c:pt idx="0">
                  <c:v>44</c:v>
                </c:pt>
                <c:pt idx="1">
                  <c:v>51</c:v>
                </c:pt>
                <c:pt idx="2">
                  <c:v>60</c:v>
                </c:pt>
                <c:pt idx="3">
                  <c:v>67</c:v>
                </c:pt>
                <c:pt idx="4">
                  <c:v>83</c:v>
                </c:pt>
                <c:pt idx="5">
                  <c:v>101</c:v>
                </c:pt>
              </c:numCache>
            </c:numRef>
          </c:val>
          <c:smooth val="0"/>
          <c:extLst>
            <c:ext xmlns:c16="http://schemas.microsoft.com/office/drawing/2014/chart" uri="{C3380CC4-5D6E-409C-BE32-E72D297353CC}">
              <c16:uniqueId val="{00000003-12B6-4CCE-AE05-D9B220C1EC26}"/>
            </c:ext>
          </c:extLst>
        </c:ser>
        <c:ser>
          <c:idx val="3"/>
          <c:order val="3"/>
          <c:tx>
            <c:v>D Clients Trend</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KPI''s'!$K$216,'Advisor KPI''s'!$R$216,'Advisor KPI''s'!$Y$216,'Advisor KPI''s'!$AF$216,'Advisor KPI''s'!$AM$216,'Advisor KPI''s'!$AT$216)</c:f>
              <c:numCache>
                <c:formatCode>General</c:formatCode>
                <c:ptCount val="6"/>
                <c:pt idx="0">
                  <c:v>27</c:v>
                </c:pt>
                <c:pt idx="1">
                  <c:v>40</c:v>
                </c:pt>
                <c:pt idx="2">
                  <c:v>41</c:v>
                </c:pt>
                <c:pt idx="3">
                  <c:v>44</c:v>
                </c:pt>
                <c:pt idx="4">
                  <c:v>38</c:v>
                </c:pt>
                <c:pt idx="5">
                  <c:v>10</c:v>
                </c:pt>
              </c:numCache>
            </c:numRef>
          </c:val>
          <c:smooth val="0"/>
          <c:extLst>
            <c:ext xmlns:c16="http://schemas.microsoft.com/office/drawing/2014/chart" uri="{C3380CC4-5D6E-409C-BE32-E72D297353CC}">
              <c16:uniqueId val="{00000004-12B6-4CCE-AE05-D9B220C1EC26}"/>
            </c:ext>
          </c:extLst>
        </c:ser>
        <c:dLbls>
          <c:showLegendKey val="0"/>
          <c:showVal val="0"/>
          <c:showCatName val="0"/>
          <c:showSerName val="0"/>
          <c:showPercent val="0"/>
          <c:showBubbleSize val="0"/>
        </c:dLbls>
        <c:marker val="1"/>
        <c:smooth val="0"/>
        <c:axId val="1389040192"/>
        <c:axId val="1219866336"/>
      </c:lineChart>
      <c:catAx>
        <c:axId val="138904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9866336"/>
        <c:crosses val="autoZero"/>
        <c:auto val="1"/>
        <c:lblAlgn val="ctr"/>
        <c:lblOffset val="100"/>
        <c:noMultiLvlLbl val="0"/>
      </c:catAx>
      <c:valAx>
        <c:axId val="1219866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90401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Review Ratio By Segment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Review Ratio A Clients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KPI''s'!$M$201,'Advisor KPI''s'!$T$201,'Advisor KPI''s'!$AA$201,'Advisor KPI''s'!$AH$201,'Advisor KPI''s'!$AO$201,'Advisor KPI''s'!$AV$201)</c:f>
              <c:numCache>
                <c:formatCode>0%</c:formatCode>
                <c:ptCount val="6"/>
                <c:pt idx="0">
                  <c:v>1</c:v>
                </c:pt>
                <c:pt idx="1">
                  <c:v>0.9</c:v>
                </c:pt>
                <c:pt idx="2">
                  <c:v>0.97727272727272729</c:v>
                </c:pt>
                <c:pt idx="3">
                  <c:v>0.9285714285714286</c:v>
                </c:pt>
                <c:pt idx="4">
                  <c:v>0.94</c:v>
                </c:pt>
                <c:pt idx="5">
                  <c:v>0.93918918918918914</c:v>
                </c:pt>
              </c:numCache>
            </c:numRef>
          </c:val>
          <c:smooth val="0"/>
          <c:extLst>
            <c:ext xmlns:c16="http://schemas.microsoft.com/office/drawing/2014/chart" uri="{C3380CC4-5D6E-409C-BE32-E72D297353CC}">
              <c16:uniqueId val="{00000004-DF02-46EB-8B24-D8CD7F9826E1}"/>
            </c:ext>
          </c:extLst>
        </c:ser>
        <c:ser>
          <c:idx val="1"/>
          <c:order val="1"/>
          <c:tx>
            <c:v>Review Ratio B Clients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KPI''s'!$M$207,'Advisor KPI''s'!$T$207,'Advisor KPI''s'!$AA$207,'Advisor KPI''s'!$AH$207,'Advisor KPI''s'!$AO$207,'Advisor KPI''s'!$AV$207)</c:f>
              <c:numCache>
                <c:formatCode>0%</c:formatCode>
                <c:ptCount val="6"/>
                <c:pt idx="0">
                  <c:v>0.87301587301587302</c:v>
                </c:pt>
                <c:pt idx="1">
                  <c:v>0.94444444444444442</c:v>
                </c:pt>
                <c:pt idx="2">
                  <c:v>0.89189189189189189</c:v>
                </c:pt>
                <c:pt idx="3">
                  <c:v>0.89542483660130723</c:v>
                </c:pt>
                <c:pt idx="4">
                  <c:v>0.87134502923976609</c:v>
                </c:pt>
                <c:pt idx="5">
                  <c:v>0.84738955823293172</c:v>
                </c:pt>
              </c:numCache>
            </c:numRef>
          </c:val>
          <c:smooth val="0"/>
          <c:extLst>
            <c:ext xmlns:c16="http://schemas.microsoft.com/office/drawing/2014/chart" uri="{C3380CC4-5D6E-409C-BE32-E72D297353CC}">
              <c16:uniqueId val="{00000005-DF02-46EB-8B24-D8CD7F9826E1}"/>
            </c:ext>
          </c:extLst>
        </c:ser>
        <c:ser>
          <c:idx val="2"/>
          <c:order val="2"/>
          <c:tx>
            <c:v>Review Ratio C Clients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KPI''s'!$M$213,'Advisor KPI''s'!$T$213,'Advisor KPI''s'!$AA$213,'Advisor KPI''s'!$AH$213,'Advisor KPI''s'!$AO$213,'Advisor KPI''s'!$AV$213)</c:f>
              <c:numCache>
                <c:formatCode>0%</c:formatCode>
                <c:ptCount val="6"/>
                <c:pt idx="0">
                  <c:v>0.81818181818181823</c:v>
                </c:pt>
                <c:pt idx="1">
                  <c:v>0.70588235294117652</c:v>
                </c:pt>
                <c:pt idx="2">
                  <c:v>0.85833333333333328</c:v>
                </c:pt>
                <c:pt idx="3">
                  <c:v>0.82835820895522383</c:v>
                </c:pt>
                <c:pt idx="4">
                  <c:v>0.74698795180722888</c:v>
                </c:pt>
                <c:pt idx="5">
                  <c:v>0.82178217821782173</c:v>
                </c:pt>
              </c:numCache>
            </c:numRef>
          </c:val>
          <c:smooth val="0"/>
          <c:extLst>
            <c:ext xmlns:c16="http://schemas.microsoft.com/office/drawing/2014/chart" uri="{C3380CC4-5D6E-409C-BE32-E72D297353CC}">
              <c16:uniqueId val="{00000006-DF02-46EB-8B24-D8CD7F9826E1}"/>
            </c:ext>
          </c:extLst>
        </c:ser>
        <c:ser>
          <c:idx val="3"/>
          <c:order val="3"/>
          <c:tx>
            <c:v>Review Ratio D Clients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('Advisor KPI''s'!$J$11,'Advisor KPI''s'!$Q$11,'Advisor KPI''s'!$X$11,'Advisor KPI''s'!$AE$11,'Advisor KPI''s'!$AL$11,'Advisor KPI''s'!$AO$11)</c:f>
              <c:numCache>
                <c:formatCode>General</c:formatCode>
                <c:ptCount val="6"/>
                <c:pt idx="0">
                  <c:v>2022</c:v>
                </c:pt>
                <c:pt idx="1">
                  <c:v>2023</c:v>
                </c:pt>
                <c:pt idx="2">
                  <c:v>2024</c:v>
                </c:pt>
                <c:pt idx="3">
                  <c:v>2025</c:v>
                </c:pt>
                <c:pt idx="4">
                  <c:v>2026</c:v>
                </c:pt>
                <c:pt idx="5">
                  <c:v>2027</c:v>
                </c:pt>
              </c:numCache>
            </c:numRef>
          </c:cat>
          <c:val>
            <c:numRef>
              <c:f>('Advisor KPI''s'!$M$219,'Advisor KPI''s'!$T$219,'Advisor KPI''s'!$AA$219,'Advisor KPI''s'!$AH$219,'Advisor KPI''s'!$AO$219,'Advisor KPI''s'!$AV$219)</c:f>
              <c:numCache>
                <c:formatCode>0%</c:formatCode>
                <c:ptCount val="6"/>
                <c:pt idx="0">
                  <c:v>0.18518518518518517</c:v>
                </c:pt>
                <c:pt idx="1">
                  <c:v>0.27500000000000002</c:v>
                </c:pt>
                <c:pt idx="2">
                  <c:v>0.21951219512195122</c:v>
                </c:pt>
                <c:pt idx="3">
                  <c:v>0.31818181818181818</c:v>
                </c:pt>
                <c:pt idx="4">
                  <c:v>0.10526315789473684</c:v>
                </c:pt>
                <c:pt idx="5">
                  <c:v>0.3</c:v>
                </c:pt>
              </c:numCache>
            </c:numRef>
          </c:val>
          <c:smooth val="0"/>
          <c:extLst>
            <c:ext xmlns:c16="http://schemas.microsoft.com/office/drawing/2014/chart" uri="{C3380CC4-5D6E-409C-BE32-E72D297353CC}">
              <c16:uniqueId val="{00000007-DF02-46EB-8B24-D8CD7F9826E1}"/>
            </c:ext>
          </c:extLst>
        </c:ser>
        <c:dLbls>
          <c:showLegendKey val="0"/>
          <c:showVal val="0"/>
          <c:showCatName val="0"/>
          <c:showSerName val="0"/>
          <c:showPercent val="0"/>
          <c:showBubbleSize val="0"/>
        </c:dLbls>
        <c:marker val="1"/>
        <c:smooth val="0"/>
        <c:axId val="495732624"/>
        <c:axId val="489497824"/>
      </c:lineChart>
      <c:catAx>
        <c:axId val="49573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9497824"/>
        <c:crosses val="autoZero"/>
        <c:auto val="1"/>
        <c:lblAlgn val="ctr"/>
        <c:lblOffset val="100"/>
        <c:noMultiLvlLbl val="0"/>
      </c:catAx>
      <c:valAx>
        <c:axId val="489497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732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Household Retention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KPI''s'!$M$11,'Advisor KPI''s'!$T$11,'Advisor KPI''s'!$AA$11,'Advisor KPI''s'!$AH$11,'Advisor KPI''s'!$AO$11)</c:f>
              <c:numCache>
                <c:formatCode>General</c:formatCode>
                <c:ptCount val="5"/>
                <c:pt idx="0">
                  <c:v>2023</c:v>
                </c:pt>
                <c:pt idx="1">
                  <c:v>2024</c:v>
                </c:pt>
                <c:pt idx="2">
                  <c:v>2025</c:v>
                </c:pt>
                <c:pt idx="3">
                  <c:v>2026</c:v>
                </c:pt>
                <c:pt idx="4">
                  <c:v>2027</c:v>
                </c:pt>
              </c:numCache>
            </c:numRef>
          </c:cat>
          <c:val>
            <c:numRef>
              <c:f>('Advisor KPI''s'!$O$35,'Advisor KPI''s'!$V$35,'Advisor KPI''s'!$AC$35,'Advisor KPI''s'!$AJ$35,'Advisor KPI''s'!$AQ$35)</c:f>
              <c:numCache>
                <c:formatCode>0%</c:formatCode>
                <c:ptCount val="5"/>
                <c:pt idx="0">
                  <c:v>0.96721311475409832</c:v>
                </c:pt>
                <c:pt idx="1">
                  <c:v>0.96250000000000002</c:v>
                </c:pt>
                <c:pt idx="2">
                  <c:v>0.93684210526315792</c:v>
                </c:pt>
                <c:pt idx="3">
                  <c:v>0.92500000000000004</c:v>
                </c:pt>
                <c:pt idx="4">
                  <c:v>0.99212598425196852</c:v>
                </c:pt>
              </c:numCache>
            </c:numRef>
          </c:val>
          <c:smooth val="0"/>
          <c:extLst>
            <c:ext xmlns:c16="http://schemas.microsoft.com/office/drawing/2014/chart" uri="{C3380CC4-5D6E-409C-BE32-E72D297353CC}">
              <c16:uniqueId val="{00000002-DCCF-4191-AA03-2E517FA7469B}"/>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Client Retention Trends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KPI''s'!$M$11,'Advisor KPI''s'!$T$11,'Advisor KPI''s'!$AA$11,'Advisor KPI''s'!$AH$11,'Advisor KPI''s'!$AO$11)</c:f>
              <c:numCache>
                <c:formatCode>General</c:formatCode>
                <c:ptCount val="5"/>
                <c:pt idx="0">
                  <c:v>2023</c:v>
                </c:pt>
                <c:pt idx="1">
                  <c:v>2024</c:v>
                </c:pt>
                <c:pt idx="2">
                  <c:v>2025</c:v>
                </c:pt>
                <c:pt idx="3">
                  <c:v>2026</c:v>
                </c:pt>
                <c:pt idx="4">
                  <c:v>2027</c:v>
                </c:pt>
              </c:numCache>
            </c:numRef>
          </c:cat>
          <c:val>
            <c:numRef>
              <c:f>('Advisor KPI''s'!$O$40,'Advisor KPI''s'!$V$40,'Advisor KPI''s'!$AC$40,'Advisor KPI''s'!$AJ$40,'Advisor KPI''s'!$AQ$40)</c:f>
              <c:numCache>
                <c:formatCode>0%</c:formatCode>
                <c:ptCount val="5"/>
                <c:pt idx="0">
                  <c:v>0.95744680851063835</c:v>
                </c:pt>
                <c:pt idx="1">
                  <c:v>0.96031746031746035</c:v>
                </c:pt>
                <c:pt idx="2">
                  <c:v>0.91275167785234901</c:v>
                </c:pt>
                <c:pt idx="3">
                  <c:v>0.96721311475409832</c:v>
                </c:pt>
                <c:pt idx="4">
                  <c:v>0.98522167487684731</c:v>
                </c:pt>
              </c:numCache>
            </c:numRef>
          </c:val>
          <c:smooth val="0"/>
          <c:extLst>
            <c:ext xmlns:c16="http://schemas.microsoft.com/office/drawing/2014/chart" uri="{C3380CC4-5D6E-409C-BE32-E72D297353CC}">
              <c16:uniqueId val="{00000000-77DC-47FB-91B7-9381C12D6DF5}"/>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Gross Revenue Trends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0"/>
                  <c:y val="5.4127198917455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2A-4191-A3DC-9D4B59496BDB}"/>
                </c:ext>
              </c:extLst>
            </c:dLbl>
            <c:dLbl>
              <c:idx val="1"/>
              <c:layout>
                <c:manualLayout>
                  <c:x val="-9.0333193138944519E-17"/>
                  <c:y val="1.3531799729364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2A-4191-A3DC-9D4B59496BDB}"/>
                </c:ext>
              </c:extLst>
            </c:dLbl>
            <c:dLbl>
              <c:idx val="2"/>
              <c:layout>
                <c:manualLayout>
                  <c:x val="-2.4636610002463661E-3"/>
                  <c:y val="4.0595399188092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2A-4191-A3DC-9D4B59496BDB}"/>
                </c:ext>
              </c:extLst>
            </c:dLbl>
            <c:dLbl>
              <c:idx val="5"/>
              <c:layout>
                <c:manualLayout>
                  <c:x val="0"/>
                  <c:y val="-4.9616599007668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2A-4191-A3DC-9D4B59496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KPI''s'!$M$11,'Advisor KPI''s'!$T$11,'Advisor KPI''s'!$AA$11,'Advisor KPI''s'!$AH$11,'Advisor KPI''s'!$AO$11)</c:f>
              <c:numCache>
                <c:formatCode>General</c:formatCode>
                <c:ptCount val="6"/>
                <c:pt idx="0">
                  <c:v>2022</c:v>
                </c:pt>
                <c:pt idx="1">
                  <c:v>2023</c:v>
                </c:pt>
                <c:pt idx="2">
                  <c:v>2024</c:v>
                </c:pt>
                <c:pt idx="3">
                  <c:v>2025</c:v>
                </c:pt>
                <c:pt idx="4">
                  <c:v>2026</c:v>
                </c:pt>
                <c:pt idx="5">
                  <c:v>2027</c:v>
                </c:pt>
              </c:numCache>
            </c:numRef>
          </c:cat>
          <c:val>
            <c:numRef>
              <c:f>('Advisor KPI''s'!$J$24,'Advisor KPI''s'!$M$24,'Advisor KPI''s'!$T$24,'Advisor KPI''s'!$AA$24,'Advisor KPI''s'!$AH$24,'Advisor KPI''s'!$AO$24)</c:f>
              <c:numCache>
                <c:formatCode>_("$"* #,##0.00_);_("$"* \(#,##0.00\);_("$"* "-"??_);_(@_)</c:formatCode>
                <c:ptCount val="6"/>
                <c:pt idx="0">
                  <c:v>97347</c:v>
                </c:pt>
                <c:pt idx="1">
                  <c:v>101980</c:v>
                </c:pt>
                <c:pt idx="2">
                  <c:v>144332</c:v>
                </c:pt>
                <c:pt idx="3">
                  <c:v>151690</c:v>
                </c:pt>
                <c:pt idx="4">
                  <c:v>237449</c:v>
                </c:pt>
                <c:pt idx="5">
                  <c:v>345777</c:v>
                </c:pt>
              </c:numCache>
            </c:numRef>
          </c:val>
          <c:smooth val="0"/>
          <c:extLst>
            <c:ext xmlns:c16="http://schemas.microsoft.com/office/drawing/2014/chart" uri="{C3380CC4-5D6E-409C-BE32-E72D297353CC}">
              <c16:uniqueId val="{00000001-842A-4191-A3DC-9D4B59496BDB}"/>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 Of Gross Revenue Goal </a:t>
            </a:r>
            <a:r>
              <a:rPr lang="en-US" b="1" baseline="0"/>
              <a:t>YOY</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 Growth YOY</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3"/>
              <c:layout>
                <c:manualLayout>
                  <c:x val="-9.0333193138944519E-17"/>
                  <c:y val="4.9616599007668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33-4C22-91FB-7C888FBB981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KPI''s'!$M$11,'Advisor KPI''s'!$T$11,'Advisor KPI''s'!$AA$11,'Advisor KPI''s'!$AH$11,'Advisor KPI''s'!$AO$11)</c:f>
              <c:numCache>
                <c:formatCode>General</c:formatCode>
                <c:ptCount val="5"/>
                <c:pt idx="0">
                  <c:v>2023</c:v>
                </c:pt>
                <c:pt idx="1">
                  <c:v>2024</c:v>
                </c:pt>
                <c:pt idx="2">
                  <c:v>2025</c:v>
                </c:pt>
                <c:pt idx="3">
                  <c:v>2026</c:v>
                </c:pt>
                <c:pt idx="4">
                  <c:v>2027</c:v>
                </c:pt>
              </c:numCache>
            </c:numRef>
          </c:cat>
          <c:val>
            <c:numRef>
              <c:f>('Advisor KPI''s'!$O$24,'Advisor KPI''s'!$V$24,'Advisor KPI''s'!$AC$24,'Advisor KPI''s'!$AJ$24,'Advisor KPI''s'!$AQ$24)</c:f>
              <c:numCache>
                <c:formatCode>0%</c:formatCode>
                <c:ptCount val="5"/>
                <c:pt idx="0">
                  <c:v>0.95235693867392845</c:v>
                </c:pt>
                <c:pt idx="1">
                  <c:v>1.230693145288505</c:v>
                </c:pt>
                <c:pt idx="2">
                  <c:v>0.87581640477048295</c:v>
                </c:pt>
                <c:pt idx="3">
                  <c:v>1.3044641483727779</c:v>
                </c:pt>
                <c:pt idx="4">
                  <c:v>1.2135132175751424</c:v>
                </c:pt>
              </c:numCache>
            </c:numRef>
          </c:val>
          <c:smooth val="0"/>
          <c:extLst>
            <c:ext xmlns:c16="http://schemas.microsoft.com/office/drawing/2014/chart" uri="{C3380CC4-5D6E-409C-BE32-E72D297353CC}">
              <c16:uniqueId val="{00000001-4633-4C22-91FB-7C888FBB9819}"/>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 Increase In Gross</a:t>
            </a:r>
            <a:r>
              <a:rPr lang="en-US" b="1" baseline="0"/>
              <a:t> Revenues YOY</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 Increase In Gross Rev. YOY</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KPI''s'!$M$11,'Advisor KPI''s'!$T$11,'Advisor KPI''s'!$AA$11,'Advisor KPI''s'!$AH$11,'Advisor KPI''s'!$AO$11)</c:f>
              <c:numCache>
                <c:formatCode>General</c:formatCode>
                <c:ptCount val="5"/>
                <c:pt idx="0">
                  <c:v>2023</c:v>
                </c:pt>
                <c:pt idx="1">
                  <c:v>2024</c:v>
                </c:pt>
                <c:pt idx="2">
                  <c:v>2025</c:v>
                </c:pt>
                <c:pt idx="3">
                  <c:v>2026</c:v>
                </c:pt>
                <c:pt idx="4">
                  <c:v>2027</c:v>
                </c:pt>
              </c:numCache>
            </c:numRef>
          </c:cat>
          <c:val>
            <c:numRef>
              <c:f>('Advisor KPI''s'!$O$28,'Advisor KPI''s'!$V$28,'Advisor KPI''s'!$AC$28,'Advisor KPI''s'!$AJ$28,'Advisor KPI''s'!$AQ$28)</c:f>
              <c:numCache>
                <c:formatCode>0%</c:formatCode>
                <c:ptCount val="5"/>
                <c:pt idx="0">
                  <c:v>4.7592632541321254E-2</c:v>
                </c:pt>
                <c:pt idx="1">
                  <c:v>0.41529711708178074</c:v>
                </c:pt>
                <c:pt idx="2">
                  <c:v>5.0979685724579442E-2</c:v>
                </c:pt>
                <c:pt idx="3">
                  <c:v>0.56535697804733342</c:v>
                </c:pt>
                <c:pt idx="4">
                  <c:v>0.45621586109017093</c:v>
                </c:pt>
              </c:numCache>
            </c:numRef>
          </c:val>
          <c:smooth val="0"/>
          <c:extLst>
            <c:ext xmlns:c16="http://schemas.microsoft.com/office/drawing/2014/chart" uri="{C3380CC4-5D6E-409C-BE32-E72D297353CC}">
              <c16:uniqueId val="{00000001-23DB-4B79-AD78-7A61DD131DD6}"/>
            </c:ext>
          </c:extLst>
        </c:ser>
        <c:dLbls>
          <c:showLegendKey val="0"/>
          <c:showVal val="0"/>
          <c:showCatName val="0"/>
          <c:showSerName val="0"/>
          <c:showPercent val="0"/>
          <c:showBubbleSize val="0"/>
        </c:dLbls>
        <c:marker val="1"/>
        <c:smooth val="0"/>
        <c:axId val="2046972464"/>
        <c:axId val="1379147696"/>
      </c:lineChart>
      <c:catAx>
        <c:axId val="204697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9147696"/>
        <c:crosses val="autoZero"/>
        <c:auto val="1"/>
        <c:lblAlgn val="ctr"/>
        <c:lblOffset val="100"/>
        <c:noMultiLvlLbl val="0"/>
      </c:catAx>
      <c:valAx>
        <c:axId val="13791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6972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Household Acquisition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924743143166583E-2"/>
          <c:y val="0.15782407407407409"/>
          <c:w val="0.91333547990516051"/>
          <c:h val="0.72088764946048411"/>
        </c:manualLayout>
      </c:layout>
      <c:lineChart>
        <c:grouping val="standard"/>
        <c:varyColors val="0"/>
        <c:ser>
          <c:idx val="0"/>
          <c:order val="0"/>
          <c:tx>
            <c:v>Household Acquisition Rate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0"/>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10-424D-B77E-7F0BE958234F}"/>
                </c:ext>
              </c:extLst>
            </c:dLbl>
            <c:dLbl>
              <c:idx val="4"/>
              <c:layout>
                <c:manualLayout>
                  <c:x val="-9.0870490942001433E-17"/>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10-424D-B77E-7F0BE958234F}"/>
                </c:ext>
              </c:extLst>
            </c:dLbl>
            <c:dLbl>
              <c:idx val="5"/>
              <c:layout>
                <c:manualLayout>
                  <c:x val="-2.2304832713754646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10-424D-B77E-7F0BE95823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KPI''s'!$M$11,'Advisor KPI''s'!$T$11,'Advisor KPI''s'!$AA$11,'Advisor KPI''s'!$AH$11,'Advisor KPI''s'!$AO$11)</c:f>
              <c:numCache>
                <c:formatCode>General</c:formatCode>
                <c:ptCount val="6"/>
                <c:pt idx="0">
                  <c:v>2022</c:v>
                </c:pt>
                <c:pt idx="1">
                  <c:v>2023</c:v>
                </c:pt>
                <c:pt idx="2">
                  <c:v>2024</c:v>
                </c:pt>
                <c:pt idx="3">
                  <c:v>2025</c:v>
                </c:pt>
                <c:pt idx="4">
                  <c:v>2026</c:v>
                </c:pt>
                <c:pt idx="5">
                  <c:v>2027</c:v>
                </c:pt>
              </c:numCache>
            </c:numRef>
          </c:cat>
          <c:val>
            <c:numRef>
              <c:f>('Advisor KPI''s'!$J$46,'Advisor KPI''s'!$M$46,'Advisor KPI''s'!$T$46,'Advisor KPI''s'!$AA$46,'Advisor KPI''s'!$AH$46,'Advisor KPI''s'!$AO$46)</c:f>
              <c:numCache>
                <c:formatCode>General</c:formatCode>
                <c:ptCount val="6"/>
                <c:pt idx="0">
                  <c:v>13</c:v>
                </c:pt>
                <c:pt idx="1">
                  <c:v>21</c:v>
                </c:pt>
                <c:pt idx="2">
                  <c:v>18</c:v>
                </c:pt>
                <c:pt idx="3">
                  <c:v>31</c:v>
                </c:pt>
                <c:pt idx="4">
                  <c:v>16</c:v>
                </c:pt>
                <c:pt idx="5">
                  <c:v>14</c:v>
                </c:pt>
              </c:numCache>
            </c:numRef>
          </c:val>
          <c:smooth val="0"/>
          <c:extLst>
            <c:ext xmlns:c16="http://schemas.microsoft.com/office/drawing/2014/chart" uri="{C3380CC4-5D6E-409C-BE32-E72D297353CC}">
              <c16:uniqueId val="{00000003-2610-424D-B77E-7F0BE958234F}"/>
            </c:ext>
          </c:extLst>
        </c:ser>
        <c:dLbls>
          <c:showLegendKey val="0"/>
          <c:showVal val="0"/>
          <c:showCatName val="0"/>
          <c:showSerName val="0"/>
          <c:showPercent val="0"/>
          <c:showBubbleSize val="0"/>
        </c:dLbls>
        <c:marker val="1"/>
        <c:smooth val="0"/>
        <c:axId val="417224976"/>
        <c:axId val="987944688"/>
      </c:lineChart>
      <c:catAx>
        <c:axId val="41722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944688"/>
        <c:crosses val="autoZero"/>
        <c:auto val="1"/>
        <c:lblAlgn val="ctr"/>
        <c:lblOffset val="100"/>
        <c:noMultiLvlLbl val="0"/>
      </c:catAx>
      <c:valAx>
        <c:axId val="987944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224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Client Acquisition Rate</c:v>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layout>
                <c:manualLayout>
                  <c:x val="-4.501687304493257E-17"/>
                  <c:y val="-2.7027027027027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46-4383-BAFE-EC663606C590}"/>
                </c:ext>
              </c:extLst>
            </c:dLbl>
            <c:dLbl>
              <c:idx val="4"/>
              <c:layout>
                <c:manualLayout>
                  <c:x val="-9.003374608986514E-17"/>
                  <c:y val="3.6036036036035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46-4383-BAFE-EC663606C5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('Advisor KPI''s'!$J$11,'Advisor KPI''s'!$M$11,'Advisor KPI''s'!$T$11,'Advisor KPI''s'!$AA$11,'Advisor KPI''s'!$AH$11,'Advisor KPI''s'!$AO$11)</c:f>
              <c:numCache>
                <c:formatCode>General</c:formatCode>
                <c:ptCount val="6"/>
                <c:pt idx="0">
                  <c:v>2022</c:v>
                </c:pt>
                <c:pt idx="1">
                  <c:v>2023</c:v>
                </c:pt>
                <c:pt idx="2">
                  <c:v>2024</c:v>
                </c:pt>
                <c:pt idx="3">
                  <c:v>2025</c:v>
                </c:pt>
                <c:pt idx="4">
                  <c:v>2026</c:v>
                </c:pt>
                <c:pt idx="5">
                  <c:v>2027</c:v>
                </c:pt>
              </c:numCache>
            </c:numRef>
          </c:cat>
          <c:val>
            <c:numRef>
              <c:f>('Advisor KPI''s'!$J$50,'Advisor KPI''s'!$M$50,'Advisor KPI''s'!$T$50,'Advisor KPI''s'!$AA$50,'Advisor KPI''s'!$AH$50,'Advisor KPI''s'!$AO$50)</c:f>
              <c:numCache>
                <c:formatCode>General</c:formatCode>
                <c:ptCount val="6"/>
                <c:pt idx="0">
                  <c:v>22</c:v>
                </c:pt>
                <c:pt idx="1">
                  <c:v>36</c:v>
                </c:pt>
                <c:pt idx="2">
                  <c:v>28</c:v>
                </c:pt>
                <c:pt idx="3">
                  <c:v>47</c:v>
                </c:pt>
                <c:pt idx="4">
                  <c:v>26</c:v>
                </c:pt>
                <c:pt idx="5">
                  <c:v>31</c:v>
                </c:pt>
              </c:numCache>
            </c:numRef>
          </c:val>
          <c:smooth val="0"/>
          <c:extLst>
            <c:ext xmlns:c16="http://schemas.microsoft.com/office/drawing/2014/chart" uri="{C3380CC4-5D6E-409C-BE32-E72D297353CC}">
              <c16:uniqueId val="{00000000-0F46-4383-BAFE-EC663606C590}"/>
            </c:ext>
          </c:extLst>
        </c:ser>
        <c:dLbls>
          <c:showLegendKey val="0"/>
          <c:showVal val="0"/>
          <c:showCatName val="0"/>
          <c:showSerName val="0"/>
          <c:showPercent val="0"/>
          <c:showBubbleSize val="0"/>
        </c:dLbls>
        <c:marker val="1"/>
        <c:smooth val="0"/>
        <c:axId val="992109024"/>
        <c:axId val="994367296"/>
      </c:lineChart>
      <c:catAx>
        <c:axId val="99210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367296"/>
        <c:crosses val="autoZero"/>
        <c:auto val="1"/>
        <c:lblAlgn val="ctr"/>
        <c:lblOffset val="100"/>
        <c:noMultiLvlLbl val="0"/>
      </c:catAx>
      <c:valAx>
        <c:axId val="99436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10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chemeClr val="accent1">
            <a:lumMod val="5000"/>
            <a:lumOff val="95000"/>
          </a:schemeClr>
        </a:gs>
        <a:gs pos="0">
          <a:srgbClr val="D8EDF6"/>
        </a:gs>
        <a:gs pos="73000">
          <a:schemeClr val="accent1">
            <a:lumMod val="45000"/>
            <a:lumOff val="55000"/>
          </a:schemeClr>
        </a:gs>
        <a:gs pos="100000">
          <a:schemeClr val="accent1">
            <a:lumMod val="30000"/>
            <a:lumOff val="70000"/>
          </a:schemeClr>
        </a:gs>
      </a:gsLst>
      <a:lin ang="5400000" scaled="1"/>
    </a:gradFill>
    <a:ln w="1905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251461</xdr:colOff>
      <xdr:row>166</xdr:row>
      <xdr:rowOff>38100</xdr:rowOff>
    </xdr:from>
    <xdr:to>
      <xdr:col>7</xdr:col>
      <xdr:colOff>861061</xdr:colOff>
      <xdr:row>175</xdr:row>
      <xdr:rowOff>165099</xdr:rowOff>
    </xdr:to>
    <xdr:sp macro="" textlink="">
      <xdr:nvSpPr>
        <xdr:cNvPr id="2" name="TextBox 1">
          <a:extLst>
            <a:ext uri="{FF2B5EF4-FFF2-40B4-BE49-F238E27FC236}">
              <a16:creationId xmlns:a16="http://schemas.microsoft.com/office/drawing/2014/main" id="{55C195E7-014B-0DA6-2B43-198EB5827B7B}"/>
            </a:ext>
          </a:extLst>
        </xdr:cNvPr>
        <xdr:cNvSpPr txBox="1"/>
      </xdr:nvSpPr>
      <xdr:spPr>
        <a:xfrm>
          <a:off x="251461" y="31991300"/>
          <a:ext cx="8191500" cy="1841499"/>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Observation:</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Most advisors have not made referrals a priority in their practice.  Which is insane, since it's a  no-cost or ultra-low-cost way to expand your practice.  “It feels awkward” or “It’s not the right time to ask” is avoidance behavior.  And it’s because you’re not practiced in it.  Often, since most advisors haven’t made it a priority with every prospect and client and professional that they meet with, they end up paying for expensive seminars or ad spends in social media or they just wait for the phone to ring.  Inefficient and expensive if you ask me.</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If you or someone in your office needs a refresher, contact Advisor Development and we'll send you access to links specific to tuning up your prospecting and introduction skills.  Early career advisors are being trained to get at least ten referrals and introductions out of a fact finder, (and a dozen more ways as well), at each meeting they have with prospects and clients.  If that’s not you, it should be.  </a:t>
          </a:r>
        </a:p>
        <a:p>
          <a:endParaRPr lang="en-US" sz="1000"/>
        </a:p>
        <a:p>
          <a:r>
            <a:rPr lang="en-US" sz="1000" b="1"/>
            <a:t>Also, take a look at our "Activity</a:t>
          </a:r>
          <a:r>
            <a:rPr lang="en-US" sz="1000" b="1" baseline="0"/>
            <a:t> Tracker" in Tab Three.  To track these KPI's you need to have a way to regularly record referrals and introductions in your office.</a:t>
          </a:r>
          <a:endParaRPr lang="en-US" sz="1000" b="1"/>
        </a:p>
      </xdr:txBody>
    </xdr:sp>
    <xdr:clientData/>
  </xdr:twoCellAnchor>
  <xdr:twoCellAnchor>
    <xdr:from>
      <xdr:col>0</xdr:col>
      <xdr:colOff>25400</xdr:colOff>
      <xdr:row>3</xdr:row>
      <xdr:rowOff>50800</xdr:rowOff>
    </xdr:from>
    <xdr:to>
      <xdr:col>8</xdr:col>
      <xdr:colOff>0</xdr:colOff>
      <xdr:row>10</xdr:row>
      <xdr:rowOff>165100</xdr:rowOff>
    </xdr:to>
    <xdr:sp macro="" textlink="">
      <xdr:nvSpPr>
        <xdr:cNvPr id="3" name="TextBox 2">
          <a:extLst>
            <a:ext uri="{FF2B5EF4-FFF2-40B4-BE49-F238E27FC236}">
              <a16:creationId xmlns:a16="http://schemas.microsoft.com/office/drawing/2014/main" id="{03833184-7EF3-9A99-B1F6-694F3C830171}"/>
            </a:ext>
          </a:extLst>
        </xdr:cNvPr>
        <xdr:cNvSpPr txBox="1"/>
      </xdr:nvSpPr>
      <xdr:spPr>
        <a:xfrm>
          <a:off x="25400" y="787400"/>
          <a:ext cx="8636000" cy="1536700"/>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Note:  All fields are completed for a sample practice to give you and idea of what tracking your KPI’s in the coming years will provide in the way of insights into your practice.  Be sure to check out the “KPI Trend Charts” in the second tab.  This is where you get a good visual picture of how your practice is running.</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Starting with 2022 data and then entering 2023 results at the end of this year will begin to show you where you’re strong and where you’re weak.  If you’re going to have your business prepared to take on an acquisition, you want your KPI’s telling a good story – good growth, low expenses, good segmentation, the capacity to take on a practice and a demonstration that you’re strong when it comes to running your practice as a business person.  To get started, clear all the data from the highlighted cells and enter your own information.  In a few short years you’ll look like a champ.</a:t>
          </a:r>
          <a:endParaRPr lang="en-US" sz="1100"/>
        </a:p>
      </xdr:txBody>
    </xdr:sp>
    <xdr:clientData/>
  </xdr:twoCellAnchor>
  <xdr:twoCellAnchor editAs="oneCell">
    <xdr:from>
      <xdr:col>10</xdr:col>
      <xdr:colOff>0</xdr:colOff>
      <xdr:row>0</xdr:row>
      <xdr:rowOff>0</xdr:rowOff>
    </xdr:from>
    <xdr:to>
      <xdr:col>12</xdr:col>
      <xdr:colOff>5772</xdr:colOff>
      <xdr:row>5</xdr:row>
      <xdr:rowOff>76200</xdr:rowOff>
    </xdr:to>
    <xdr:pic>
      <xdr:nvPicPr>
        <xdr:cNvPr id="5" name="Picture 4">
          <a:extLst>
            <a:ext uri="{FF2B5EF4-FFF2-40B4-BE49-F238E27FC236}">
              <a16:creationId xmlns:a16="http://schemas.microsoft.com/office/drawing/2014/main" id="{1BE06E27-9ABC-1E1C-37D8-C5F2D9204A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37800" y="0"/>
          <a:ext cx="2660072" cy="1219200"/>
        </a:xfrm>
        <a:prstGeom prst="rect">
          <a:avLst/>
        </a:prstGeom>
      </xdr:spPr>
    </xdr:pic>
    <xdr:clientData/>
  </xdr:twoCellAnchor>
  <xdr:twoCellAnchor>
    <xdr:from>
      <xdr:col>0</xdr:col>
      <xdr:colOff>279400</xdr:colOff>
      <xdr:row>222</xdr:row>
      <xdr:rowOff>41275</xdr:rowOff>
    </xdr:from>
    <xdr:to>
      <xdr:col>7</xdr:col>
      <xdr:colOff>800100</xdr:colOff>
      <xdr:row>228</xdr:row>
      <xdr:rowOff>177800</xdr:rowOff>
    </xdr:to>
    <xdr:sp macro="" textlink="">
      <xdr:nvSpPr>
        <xdr:cNvPr id="4" name="TextBox 3">
          <a:extLst>
            <a:ext uri="{FF2B5EF4-FFF2-40B4-BE49-F238E27FC236}">
              <a16:creationId xmlns:a16="http://schemas.microsoft.com/office/drawing/2014/main" id="{5C9D56E3-7CA4-7B2B-2A51-4586D7A3AB6B}"/>
            </a:ext>
          </a:extLst>
        </xdr:cNvPr>
        <xdr:cNvSpPr txBox="1"/>
      </xdr:nvSpPr>
      <xdr:spPr>
        <a:xfrm>
          <a:off x="279400" y="42967275"/>
          <a:ext cx="8102600" cy="134302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KPI's above are the basics to track</a:t>
          </a:r>
          <a:r>
            <a:rPr lang="en-US" sz="1100" baseline="0"/>
            <a:t> in a standard advisor practice.  Your business may require additional metrics to track that are specific to your niche, or specific to questions you want to ask in your practice.  Also, if you have multiple owners or multiple advisors, merging these KPI's for the firm overall would be appropriate.  This KPI Tracker Tool  is meant to make it easy for you to track what's important in your practice to show you where you're strong, where you're weak and how to improve your KPI's to the point where you look REALLY good on paper to a seller. </a:t>
          </a:r>
        </a:p>
        <a:p>
          <a:endParaRPr lang="en-US" sz="1100" baseline="0"/>
        </a:p>
        <a:p>
          <a:r>
            <a:rPr lang="en-US" sz="1100" baseline="0"/>
            <a:t>Forward!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xdr:colOff>
      <xdr:row>7</xdr:row>
      <xdr:rowOff>19050</xdr:rowOff>
    </xdr:from>
    <xdr:to>
      <xdr:col>9</xdr:col>
      <xdr:colOff>327660</xdr:colOff>
      <xdr:row>21</xdr:row>
      <xdr:rowOff>182880</xdr:rowOff>
    </xdr:to>
    <xdr:graphicFrame macro="">
      <xdr:nvGraphicFramePr>
        <xdr:cNvPr id="3" name="Chart 2">
          <a:extLst>
            <a:ext uri="{FF2B5EF4-FFF2-40B4-BE49-F238E27FC236}">
              <a16:creationId xmlns:a16="http://schemas.microsoft.com/office/drawing/2014/main" id="{519D25EA-322B-8A4A-D559-594AD05528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30480</xdr:colOff>
      <xdr:row>7</xdr:row>
      <xdr:rowOff>26670</xdr:rowOff>
    </xdr:from>
    <xdr:to>
      <xdr:col>21</xdr:col>
      <xdr:colOff>352425</xdr:colOff>
      <xdr:row>21</xdr:row>
      <xdr:rowOff>175260</xdr:rowOff>
    </xdr:to>
    <xdr:graphicFrame macro="">
      <xdr:nvGraphicFramePr>
        <xdr:cNvPr id="4" name="Chart 3">
          <a:extLst>
            <a:ext uri="{FF2B5EF4-FFF2-40B4-BE49-F238E27FC236}">
              <a16:creationId xmlns:a16="http://schemas.microsoft.com/office/drawing/2014/main" id="{0BF4A1A8-1729-6B68-400F-10387179C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43</xdr:row>
      <xdr:rowOff>19050</xdr:rowOff>
    </xdr:from>
    <xdr:to>
      <xdr:col>9</xdr:col>
      <xdr:colOff>276225</xdr:colOff>
      <xdr:row>57</xdr:row>
      <xdr:rowOff>169545</xdr:rowOff>
    </xdr:to>
    <xdr:graphicFrame macro="">
      <xdr:nvGraphicFramePr>
        <xdr:cNvPr id="5" name="Chart 4">
          <a:extLst>
            <a:ext uri="{FF2B5EF4-FFF2-40B4-BE49-F238E27FC236}">
              <a16:creationId xmlns:a16="http://schemas.microsoft.com/office/drawing/2014/main" id="{E2E1C514-0CB9-4064-9333-A2AAA0ABD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19050</xdr:colOff>
      <xdr:row>42</xdr:row>
      <xdr:rowOff>180975</xdr:rowOff>
    </xdr:from>
    <xdr:to>
      <xdr:col>21</xdr:col>
      <xdr:colOff>323850</xdr:colOff>
      <xdr:row>57</xdr:row>
      <xdr:rowOff>140970</xdr:rowOff>
    </xdr:to>
    <xdr:graphicFrame macro="">
      <xdr:nvGraphicFramePr>
        <xdr:cNvPr id="7" name="Chart 6">
          <a:extLst>
            <a:ext uri="{FF2B5EF4-FFF2-40B4-BE49-F238E27FC236}">
              <a16:creationId xmlns:a16="http://schemas.microsoft.com/office/drawing/2014/main" id="{20DBB06E-95CD-4961-ABD8-3A0CEEF5B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25</xdr:row>
      <xdr:rowOff>0</xdr:rowOff>
    </xdr:from>
    <xdr:to>
      <xdr:col>9</xdr:col>
      <xdr:colOff>278130</xdr:colOff>
      <xdr:row>39</xdr:row>
      <xdr:rowOff>148590</xdr:rowOff>
    </xdr:to>
    <xdr:graphicFrame macro="">
      <xdr:nvGraphicFramePr>
        <xdr:cNvPr id="2" name="Chart 1">
          <a:extLst>
            <a:ext uri="{FF2B5EF4-FFF2-40B4-BE49-F238E27FC236}">
              <a16:creationId xmlns:a16="http://schemas.microsoft.com/office/drawing/2014/main" id="{73DA0FB7-145A-4EE3-AB04-B253E6A46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19050</xdr:colOff>
      <xdr:row>25</xdr:row>
      <xdr:rowOff>9525</xdr:rowOff>
    </xdr:from>
    <xdr:to>
      <xdr:col>33</xdr:col>
      <xdr:colOff>297180</xdr:colOff>
      <xdr:row>39</xdr:row>
      <xdr:rowOff>158115</xdr:rowOff>
    </xdr:to>
    <xdr:graphicFrame macro="">
      <xdr:nvGraphicFramePr>
        <xdr:cNvPr id="13" name="Chart 12">
          <a:extLst>
            <a:ext uri="{FF2B5EF4-FFF2-40B4-BE49-F238E27FC236}">
              <a16:creationId xmlns:a16="http://schemas.microsoft.com/office/drawing/2014/main" id="{9CC90695-4EBC-4C71-B350-A8C02E824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25</xdr:row>
      <xdr:rowOff>0</xdr:rowOff>
    </xdr:from>
    <xdr:to>
      <xdr:col>21</xdr:col>
      <xdr:colOff>352425</xdr:colOff>
      <xdr:row>39</xdr:row>
      <xdr:rowOff>148590</xdr:rowOff>
    </xdr:to>
    <xdr:graphicFrame macro="">
      <xdr:nvGraphicFramePr>
        <xdr:cNvPr id="14" name="Chart 13">
          <a:extLst>
            <a:ext uri="{FF2B5EF4-FFF2-40B4-BE49-F238E27FC236}">
              <a16:creationId xmlns:a16="http://schemas.microsoft.com/office/drawing/2014/main" id="{3198BA4B-5773-4C07-9D4B-FFE5F9B1F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600075</xdr:colOff>
      <xdr:row>61</xdr:row>
      <xdr:rowOff>0</xdr:rowOff>
    </xdr:from>
    <xdr:to>
      <xdr:col>9</xdr:col>
      <xdr:colOff>238125</xdr:colOff>
      <xdr:row>75</xdr:row>
      <xdr:rowOff>76200</xdr:rowOff>
    </xdr:to>
    <xdr:graphicFrame macro="">
      <xdr:nvGraphicFramePr>
        <xdr:cNvPr id="16" name="Chart 15">
          <a:extLst>
            <a:ext uri="{FF2B5EF4-FFF2-40B4-BE49-F238E27FC236}">
              <a16:creationId xmlns:a16="http://schemas.microsoft.com/office/drawing/2014/main" id="{D628C925-EB98-C5EB-2E01-C5EB66A6CD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19049</xdr:colOff>
      <xdr:row>61</xdr:row>
      <xdr:rowOff>9525</xdr:rowOff>
    </xdr:from>
    <xdr:to>
      <xdr:col>21</xdr:col>
      <xdr:colOff>314324</xdr:colOff>
      <xdr:row>75</xdr:row>
      <xdr:rowOff>161925</xdr:rowOff>
    </xdr:to>
    <xdr:graphicFrame macro="">
      <xdr:nvGraphicFramePr>
        <xdr:cNvPr id="18" name="Chart 17">
          <a:extLst>
            <a:ext uri="{FF2B5EF4-FFF2-40B4-BE49-F238E27FC236}">
              <a16:creationId xmlns:a16="http://schemas.microsoft.com/office/drawing/2014/main" id="{5F50DD88-342F-552D-EA9C-0333A4BBB4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19049</xdr:colOff>
      <xdr:row>78</xdr:row>
      <xdr:rowOff>190499</xdr:rowOff>
    </xdr:from>
    <xdr:to>
      <xdr:col>9</xdr:col>
      <xdr:colOff>276224</xdr:colOff>
      <xdr:row>94</xdr:row>
      <xdr:rowOff>9524</xdr:rowOff>
    </xdr:to>
    <xdr:graphicFrame macro="">
      <xdr:nvGraphicFramePr>
        <xdr:cNvPr id="20" name="Chart 19">
          <a:extLst>
            <a:ext uri="{FF2B5EF4-FFF2-40B4-BE49-F238E27FC236}">
              <a16:creationId xmlns:a16="http://schemas.microsoft.com/office/drawing/2014/main" id="{47A73B81-DA37-24B2-CF2C-9B92AC8F56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600074</xdr:colOff>
      <xdr:row>79</xdr:row>
      <xdr:rowOff>9525</xdr:rowOff>
    </xdr:from>
    <xdr:to>
      <xdr:col>21</xdr:col>
      <xdr:colOff>323849</xdr:colOff>
      <xdr:row>93</xdr:row>
      <xdr:rowOff>180975</xdr:rowOff>
    </xdr:to>
    <xdr:graphicFrame macro="">
      <xdr:nvGraphicFramePr>
        <xdr:cNvPr id="21" name="Chart 20">
          <a:extLst>
            <a:ext uri="{FF2B5EF4-FFF2-40B4-BE49-F238E27FC236}">
              <a16:creationId xmlns:a16="http://schemas.microsoft.com/office/drawing/2014/main" id="{C2850040-64CA-0739-884F-E22E1340F1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96</xdr:row>
      <xdr:rowOff>190499</xdr:rowOff>
    </xdr:from>
    <xdr:to>
      <xdr:col>9</xdr:col>
      <xdr:colOff>285750</xdr:colOff>
      <xdr:row>111</xdr:row>
      <xdr:rowOff>180974</xdr:rowOff>
    </xdr:to>
    <xdr:graphicFrame macro="">
      <xdr:nvGraphicFramePr>
        <xdr:cNvPr id="22" name="Chart 21">
          <a:extLst>
            <a:ext uri="{FF2B5EF4-FFF2-40B4-BE49-F238E27FC236}">
              <a16:creationId xmlns:a16="http://schemas.microsoft.com/office/drawing/2014/main" id="{A7146072-FCE5-24DD-3692-D09EA04E42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609599</xdr:colOff>
      <xdr:row>97</xdr:row>
      <xdr:rowOff>0</xdr:rowOff>
    </xdr:from>
    <xdr:to>
      <xdr:col>21</xdr:col>
      <xdr:colOff>295274</xdr:colOff>
      <xdr:row>112</xdr:row>
      <xdr:rowOff>0</xdr:rowOff>
    </xdr:to>
    <xdr:graphicFrame macro="">
      <xdr:nvGraphicFramePr>
        <xdr:cNvPr id="23" name="Chart 22">
          <a:extLst>
            <a:ext uri="{FF2B5EF4-FFF2-40B4-BE49-F238E27FC236}">
              <a16:creationId xmlns:a16="http://schemas.microsoft.com/office/drawing/2014/main" id="{B602BC5D-052E-F706-B6E0-B189D3684D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609599</xdr:colOff>
      <xdr:row>114</xdr:row>
      <xdr:rowOff>180975</xdr:rowOff>
    </xdr:from>
    <xdr:to>
      <xdr:col>9</xdr:col>
      <xdr:colOff>314324</xdr:colOff>
      <xdr:row>130</xdr:row>
      <xdr:rowOff>9525</xdr:rowOff>
    </xdr:to>
    <xdr:graphicFrame macro="">
      <xdr:nvGraphicFramePr>
        <xdr:cNvPr id="6" name="Chart 5">
          <a:extLst>
            <a:ext uri="{FF2B5EF4-FFF2-40B4-BE49-F238E27FC236}">
              <a16:creationId xmlns:a16="http://schemas.microsoft.com/office/drawing/2014/main" id="{2606F619-0403-01B8-0939-50D7F646EC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114</xdr:row>
      <xdr:rowOff>180975</xdr:rowOff>
    </xdr:from>
    <xdr:to>
      <xdr:col>21</xdr:col>
      <xdr:colOff>285750</xdr:colOff>
      <xdr:row>130</xdr:row>
      <xdr:rowOff>9525</xdr:rowOff>
    </xdr:to>
    <xdr:graphicFrame macro="">
      <xdr:nvGraphicFramePr>
        <xdr:cNvPr id="8" name="Chart 7">
          <a:extLst>
            <a:ext uri="{FF2B5EF4-FFF2-40B4-BE49-F238E27FC236}">
              <a16:creationId xmlns:a16="http://schemas.microsoft.com/office/drawing/2014/main" id="{94154A27-A32B-0FA7-1DB2-AE549AC836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590550</xdr:colOff>
      <xdr:row>133</xdr:row>
      <xdr:rowOff>0</xdr:rowOff>
    </xdr:from>
    <xdr:to>
      <xdr:col>9</xdr:col>
      <xdr:colOff>304800</xdr:colOff>
      <xdr:row>148</xdr:row>
      <xdr:rowOff>0</xdr:rowOff>
    </xdr:to>
    <xdr:graphicFrame macro="">
      <xdr:nvGraphicFramePr>
        <xdr:cNvPr id="9" name="Chart 8">
          <a:extLst>
            <a:ext uri="{FF2B5EF4-FFF2-40B4-BE49-F238E27FC236}">
              <a16:creationId xmlns:a16="http://schemas.microsoft.com/office/drawing/2014/main" id="{0532F636-F81D-EC35-96C5-79D2BB026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561974</xdr:colOff>
      <xdr:row>132</xdr:row>
      <xdr:rowOff>95249</xdr:rowOff>
    </xdr:from>
    <xdr:to>
      <xdr:col>21</xdr:col>
      <xdr:colOff>285749</xdr:colOff>
      <xdr:row>147</xdr:row>
      <xdr:rowOff>180975</xdr:rowOff>
    </xdr:to>
    <xdr:graphicFrame macro="">
      <xdr:nvGraphicFramePr>
        <xdr:cNvPr id="10" name="Chart 9">
          <a:extLst>
            <a:ext uri="{FF2B5EF4-FFF2-40B4-BE49-F238E27FC236}">
              <a16:creationId xmlns:a16="http://schemas.microsoft.com/office/drawing/2014/main" id="{517DC68D-2AA6-ED30-D0C0-84D0BF53F3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600075</xdr:colOff>
      <xdr:row>150</xdr:row>
      <xdr:rowOff>180974</xdr:rowOff>
    </xdr:from>
    <xdr:to>
      <xdr:col>9</xdr:col>
      <xdr:colOff>314325</xdr:colOff>
      <xdr:row>165</xdr:row>
      <xdr:rowOff>190499</xdr:rowOff>
    </xdr:to>
    <xdr:graphicFrame macro="">
      <xdr:nvGraphicFramePr>
        <xdr:cNvPr id="11" name="Chart 10">
          <a:extLst>
            <a:ext uri="{FF2B5EF4-FFF2-40B4-BE49-F238E27FC236}">
              <a16:creationId xmlns:a16="http://schemas.microsoft.com/office/drawing/2014/main" id="{4A7FCEF2-24FE-53B5-6B85-BE47EB9779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9524</xdr:colOff>
      <xdr:row>151</xdr:row>
      <xdr:rowOff>0</xdr:rowOff>
    </xdr:from>
    <xdr:to>
      <xdr:col>21</xdr:col>
      <xdr:colOff>285749</xdr:colOff>
      <xdr:row>165</xdr:row>
      <xdr:rowOff>180975</xdr:rowOff>
    </xdr:to>
    <xdr:graphicFrame macro="">
      <xdr:nvGraphicFramePr>
        <xdr:cNvPr id="12" name="Chart 11">
          <a:extLst>
            <a:ext uri="{FF2B5EF4-FFF2-40B4-BE49-F238E27FC236}">
              <a16:creationId xmlns:a16="http://schemas.microsoft.com/office/drawing/2014/main" id="{9A8D027E-A630-B760-C9B6-85FB60A49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25</xdr:col>
      <xdr:colOff>0</xdr:colOff>
      <xdr:row>150</xdr:row>
      <xdr:rowOff>180975</xdr:rowOff>
    </xdr:from>
    <xdr:to>
      <xdr:col>33</xdr:col>
      <xdr:colOff>323850</xdr:colOff>
      <xdr:row>166</xdr:row>
      <xdr:rowOff>0</xdr:rowOff>
    </xdr:to>
    <xdr:graphicFrame macro="">
      <xdr:nvGraphicFramePr>
        <xdr:cNvPr id="15" name="Chart 14">
          <a:extLst>
            <a:ext uri="{FF2B5EF4-FFF2-40B4-BE49-F238E27FC236}">
              <a16:creationId xmlns:a16="http://schemas.microsoft.com/office/drawing/2014/main" id="{0217B134-8FE3-0345-E505-68381A2DE3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609599</xdr:colOff>
      <xdr:row>168</xdr:row>
      <xdr:rowOff>190499</xdr:rowOff>
    </xdr:from>
    <xdr:to>
      <xdr:col>9</xdr:col>
      <xdr:colOff>314324</xdr:colOff>
      <xdr:row>183</xdr:row>
      <xdr:rowOff>180974</xdr:rowOff>
    </xdr:to>
    <xdr:graphicFrame macro="">
      <xdr:nvGraphicFramePr>
        <xdr:cNvPr id="17" name="Chart 16">
          <a:extLst>
            <a:ext uri="{FF2B5EF4-FFF2-40B4-BE49-F238E27FC236}">
              <a16:creationId xmlns:a16="http://schemas.microsoft.com/office/drawing/2014/main" id="{028A4B19-737C-E918-33FC-90BD8B902D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0</xdr:colOff>
      <xdr:row>168</xdr:row>
      <xdr:rowOff>180975</xdr:rowOff>
    </xdr:from>
    <xdr:to>
      <xdr:col>21</xdr:col>
      <xdr:colOff>342900</xdr:colOff>
      <xdr:row>184</xdr:row>
      <xdr:rowOff>9525</xdr:rowOff>
    </xdr:to>
    <xdr:graphicFrame macro="">
      <xdr:nvGraphicFramePr>
        <xdr:cNvPr id="19" name="Chart 18">
          <a:extLst>
            <a:ext uri="{FF2B5EF4-FFF2-40B4-BE49-F238E27FC236}">
              <a16:creationId xmlns:a16="http://schemas.microsoft.com/office/drawing/2014/main" id="{55CB8D0C-2202-E263-1AEC-3B35AA966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9524</xdr:colOff>
      <xdr:row>186</xdr:row>
      <xdr:rowOff>180975</xdr:rowOff>
    </xdr:from>
    <xdr:to>
      <xdr:col>9</xdr:col>
      <xdr:colOff>304799</xdr:colOff>
      <xdr:row>201</xdr:row>
      <xdr:rowOff>180975</xdr:rowOff>
    </xdr:to>
    <xdr:graphicFrame macro="">
      <xdr:nvGraphicFramePr>
        <xdr:cNvPr id="24" name="Chart 23">
          <a:extLst>
            <a:ext uri="{FF2B5EF4-FFF2-40B4-BE49-F238E27FC236}">
              <a16:creationId xmlns:a16="http://schemas.microsoft.com/office/drawing/2014/main" id="{BD320F06-4059-B992-7A0B-BB5C83FF6B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600074</xdr:colOff>
      <xdr:row>187</xdr:row>
      <xdr:rowOff>19050</xdr:rowOff>
    </xdr:from>
    <xdr:to>
      <xdr:col>21</xdr:col>
      <xdr:colOff>361949</xdr:colOff>
      <xdr:row>201</xdr:row>
      <xdr:rowOff>95250</xdr:rowOff>
    </xdr:to>
    <xdr:graphicFrame macro="">
      <xdr:nvGraphicFramePr>
        <xdr:cNvPr id="25" name="Chart 24">
          <a:extLst>
            <a:ext uri="{FF2B5EF4-FFF2-40B4-BE49-F238E27FC236}">
              <a16:creationId xmlns:a16="http://schemas.microsoft.com/office/drawing/2014/main" id="{53A4026A-A5AF-0867-02A0-32E2CF6BAE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600074</xdr:colOff>
      <xdr:row>204</xdr:row>
      <xdr:rowOff>190499</xdr:rowOff>
    </xdr:from>
    <xdr:to>
      <xdr:col>9</xdr:col>
      <xdr:colOff>304799</xdr:colOff>
      <xdr:row>219</xdr:row>
      <xdr:rowOff>180974</xdr:rowOff>
    </xdr:to>
    <xdr:graphicFrame macro="">
      <xdr:nvGraphicFramePr>
        <xdr:cNvPr id="26" name="Chart 25">
          <a:extLst>
            <a:ext uri="{FF2B5EF4-FFF2-40B4-BE49-F238E27FC236}">
              <a16:creationId xmlns:a16="http://schemas.microsoft.com/office/drawing/2014/main" id="{B5F06D1E-BDF1-BC11-4FEA-6ED7741CED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600075</xdr:colOff>
      <xdr:row>205</xdr:row>
      <xdr:rowOff>9524</xdr:rowOff>
    </xdr:from>
    <xdr:to>
      <xdr:col>21</xdr:col>
      <xdr:colOff>333375</xdr:colOff>
      <xdr:row>219</xdr:row>
      <xdr:rowOff>171449</xdr:rowOff>
    </xdr:to>
    <xdr:graphicFrame macro="">
      <xdr:nvGraphicFramePr>
        <xdr:cNvPr id="27" name="Chart 26">
          <a:extLst>
            <a:ext uri="{FF2B5EF4-FFF2-40B4-BE49-F238E27FC236}">
              <a16:creationId xmlns:a16="http://schemas.microsoft.com/office/drawing/2014/main" id="{09E0F6FE-E145-7084-86C9-DC163C7AA5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2105024</xdr:colOff>
      <xdr:row>2</xdr:row>
      <xdr:rowOff>704850</xdr:rowOff>
    </xdr:to>
    <xdr:pic>
      <xdr:nvPicPr>
        <xdr:cNvPr id="2" name="Picture 1">
          <a:extLst>
            <a:ext uri="{FF2B5EF4-FFF2-40B4-BE49-F238E27FC236}">
              <a16:creationId xmlns:a16="http://schemas.microsoft.com/office/drawing/2014/main" id="{AE1EA8DC-6417-4029-9F73-F99B8C6C453F}"/>
            </a:ext>
          </a:extLst>
        </xdr:cNvPr>
        <xdr:cNvPicPr>
          <a:picLocks noChangeAspect="1"/>
        </xdr:cNvPicPr>
      </xdr:nvPicPr>
      <xdr:blipFill>
        <a:blip xmlns:r="http://schemas.openxmlformats.org/officeDocument/2006/relationships" r:embed="rId1"/>
        <a:stretch>
          <a:fillRect/>
        </a:stretch>
      </xdr:blipFill>
      <xdr:spPr>
        <a:xfrm>
          <a:off x="0" y="0"/>
          <a:ext cx="3819524" cy="1257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C0836-08D3-4A15-A7C3-B6F4A4816A6C}">
  <dimension ref="B1:AV277"/>
  <sheetViews>
    <sheetView topLeftCell="A185" zoomScale="75" zoomScaleNormal="75" workbookViewId="0">
      <selection activeCell="AV219" sqref="AV219"/>
    </sheetView>
  </sheetViews>
  <sheetFormatPr defaultRowHeight="15" x14ac:dyDescent="0.25"/>
  <cols>
    <col min="2" max="2" width="15.42578125" customWidth="1"/>
    <col min="3" max="3" width="16.7109375" customWidth="1"/>
    <col min="4" max="4" width="19.5703125" customWidth="1"/>
    <col min="5" max="6" width="16.7109375" customWidth="1"/>
    <col min="7" max="7" width="19.28515625" customWidth="1"/>
    <col min="8" max="8" width="16.7109375" customWidth="1"/>
    <col min="9" max="9" width="1.5703125" style="20" customWidth="1"/>
    <col min="10" max="10" width="23.5703125" customWidth="1"/>
    <col min="11" max="11" width="16.7109375" customWidth="1"/>
    <col min="12" max="12" width="23" customWidth="1"/>
    <col min="13" max="13" width="18.42578125" customWidth="1"/>
    <col min="14" max="14" width="1.7109375" style="20" customWidth="1"/>
    <col min="15" max="15" width="18.28515625" style="6" customWidth="1"/>
    <col min="16" max="16" width="1.7109375" style="20" customWidth="1"/>
    <col min="17" max="17" width="22.28515625" style="6" customWidth="1"/>
    <col min="18" max="18" width="16.7109375" style="6" customWidth="1"/>
    <col min="19" max="19" width="23.85546875" style="6" customWidth="1"/>
    <col min="20" max="20" width="18.140625" style="6" customWidth="1"/>
    <col min="21" max="21" width="1.7109375" style="25" customWidth="1"/>
    <col min="22" max="22" width="18.28515625" style="6" customWidth="1"/>
    <col min="23" max="23" width="1.7109375" style="25" customWidth="1"/>
    <col min="24" max="24" width="22.7109375" style="6" customWidth="1"/>
    <col min="25" max="25" width="17.85546875" style="6" customWidth="1"/>
    <col min="26" max="26" width="24.28515625" style="6" customWidth="1"/>
    <col min="27" max="27" width="19.140625" style="6" customWidth="1"/>
    <col min="28" max="28" width="1.7109375" style="25" customWidth="1"/>
    <col min="29" max="29" width="16.7109375" customWidth="1"/>
    <col min="30" max="30" width="1.7109375" style="20" customWidth="1"/>
    <col min="31" max="31" width="22.28515625" customWidth="1"/>
    <col min="32" max="32" width="16.7109375" customWidth="1"/>
    <col min="33" max="33" width="23.85546875" customWidth="1"/>
    <col min="34" max="34" width="18" customWidth="1"/>
    <col min="35" max="35" width="1.7109375" style="20" customWidth="1"/>
    <col min="36" max="36" width="16.7109375" style="6" customWidth="1"/>
    <col min="37" max="37" width="1.7109375" style="20" customWidth="1"/>
    <col min="38" max="38" width="24.28515625" customWidth="1"/>
    <col min="39" max="39" width="16.7109375" customWidth="1"/>
    <col min="40" max="40" width="23.85546875" customWidth="1"/>
    <col min="41" max="41" width="19.140625" customWidth="1"/>
    <col min="42" max="42" width="1.7109375" style="20" customWidth="1"/>
    <col min="43" max="43" width="17" customWidth="1"/>
    <col min="44" max="44" width="1.7109375" style="20" customWidth="1"/>
    <col min="45" max="45" width="21.7109375" customWidth="1"/>
    <col min="46" max="46" width="16.7109375" customWidth="1"/>
    <col min="47" max="47" width="23.140625" customWidth="1"/>
    <col min="48" max="48" width="16.7109375" customWidth="1"/>
  </cols>
  <sheetData>
    <row r="1" spans="2:44" ht="26.25" x14ac:dyDescent="0.25">
      <c r="B1" s="46" t="s">
        <v>101</v>
      </c>
    </row>
    <row r="2" spans="2:44" ht="15.75" customHeight="1" x14ac:dyDescent="0.25">
      <c r="B2" s="46"/>
    </row>
    <row r="3" spans="2:44" ht="15.75" customHeight="1" x14ac:dyDescent="0.25">
      <c r="B3" s="57"/>
      <c r="C3" s="17" t="s">
        <v>242</v>
      </c>
    </row>
    <row r="4" spans="2:44" ht="15.75" customHeight="1" x14ac:dyDescent="0.25">
      <c r="B4" s="46"/>
      <c r="J4" s="6"/>
      <c r="M4" s="6"/>
      <c r="AH4" s="6"/>
      <c r="AO4" s="6"/>
    </row>
    <row r="5" spans="2:44" ht="15.75" customHeight="1" x14ac:dyDescent="0.25">
      <c r="B5" s="46"/>
      <c r="J5" s="6"/>
      <c r="M5" s="6"/>
      <c r="AH5" s="6"/>
      <c r="AO5" s="6"/>
    </row>
    <row r="6" spans="2:44" ht="15.75" customHeight="1" x14ac:dyDescent="0.25">
      <c r="B6" s="46"/>
      <c r="J6" s="6"/>
      <c r="M6" s="6"/>
      <c r="AH6" s="6"/>
      <c r="AO6" s="6"/>
    </row>
    <row r="7" spans="2:44" ht="15.75" customHeight="1" x14ac:dyDescent="0.3">
      <c r="B7" s="46"/>
      <c r="J7" s="44" t="s">
        <v>12</v>
      </c>
      <c r="M7" s="6" t="s">
        <v>124</v>
      </c>
      <c r="T7" s="6" t="s">
        <v>124</v>
      </c>
      <c r="AA7" s="6" t="s">
        <v>124</v>
      </c>
      <c r="AH7" s="6" t="s">
        <v>124</v>
      </c>
      <c r="AO7" s="6" t="s">
        <v>124</v>
      </c>
    </row>
    <row r="8" spans="2:44" ht="15.75" customHeight="1" x14ac:dyDescent="0.25">
      <c r="B8" s="46"/>
      <c r="J8" s="6" t="s">
        <v>126</v>
      </c>
      <c r="M8" s="6" t="s">
        <v>125</v>
      </c>
      <c r="T8" s="6" t="s">
        <v>125</v>
      </c>
      <c r="AA8" s="6" t="s">
        <v>125</v>
      </c>
      <c r="AH8" s="6" t="s">
        <v>125</v>
      </c>
      <c r="AO8" s="6" t="s">
        <v>125</v>
      </c>
    </row>
    <row r="9" spans="2:44" ht="15.75" customHeight="1" x14ac:dyDescent="0.25">
      <c r="G9" s="46"/>
      <c r="J9" s="6" t="s">
        <v>127</v>
      </c>
    </row>
    <row r="10" spans="2:44" ht="15.75" x14ac:dyDescent="0.25">
      <c r="G10" s="1"/>
      <c r="M10" s="6" t="s">
        <v>128</v>
      </c>
      <c r="T10" s="6" t="s">
        <v>128</v>
      </c>
      <c r="AA10" s="6" t="s">
        <v>80</v>
      </c>
      <c r="AH10" s="6" t="s">
        <v>80</v>
      </c>
      <c r="AO10" s="6" t="s">
        <v>80</v>
      </c>
    </row>
    <row r="11" spans="2:44" ht="15.75" x14ac:dyDescent="0.25">
      <c r="G11" s="1"/>
      <c r="J11" s="6">
        <v>2022</v>
      </c>
      <c r="M11" s="6">
        <v>2023</v>
      </c>
      <c r="Q11" s="6">
        <v>2023</v>
      </c>
      <c r="T11" s="6">
        <v>2024</v>
      </c>
      <c r="X11" s="6">
        <v>2024</v>
      </c>
      <c r="AA11" s="6">
        <v>2025</v>
      </c>
      <c r="AE11" s="6">
        <v>2025</v>
      </c>
      <c r="AH11" s="6">
        <v>2026</v>
      </c>
      <c r="AL11" s="6">
        <v>2026</v>
      </c>
      <c r="AO11" s="6">
        <v>2027</v>
      </c>
    </row>
    <row r="12" spans="2:44" s="20" customFormat="1" x14ac:dyDescent="0.25">
      <c r="B12" s="40" t="s">
        <v>15</v>
      </c>
      <c r="M12" s="35" t="s">
        <v>34</v>
      </c>
      <c r="O12" s="25"/>
      <c r="R12" s="25"/>
      <c r="S12" s="25"/>
      <c r="T12" s="35" t="s">
        <v>33</v>
      </c>
      <c r="U12" s="25"/>
      <c r="V12" s="25"/>
      <c r="W12" s="25"/>
      <c r="X12" s="25"/>
      <c r="Z12" s="25"/>
      <c r="AA12" s="35" t="s">
        <v>35</v>
      </c>
      <c r="AB12" s="25"/>
      <c r="AH12" s="35" t="s">
        <v>81</v>
      </c>
      <c r="AJ12" s="25"/>
      <c r="AO12" s="35" t="s">
        <v>97</v>
      </c>
    </row>
    <row r="14" spans="2:44" s="17" customFormat="1" ht="15.75" x14ac:dyDescent="0.25">
      <c r="G14" s="1"/>
      <c r="I14" s="38"/>
      <c r="N14" s="38"/>
      <c r="O14" s="16" t="s">
        <v>121</v>
      </c>
      <c r="P14" s="38"/>
      <c r="Q14" s="16"/>
      <c r="R14" s="16"/>
      <c r="S14" s="16"/>
      <c r="T14" s="16"/>
      <c r="U14" s="35"/>
      <c r="V14" s="16" t="s">
        <v>3</v>
      </c>
      <c r="W14" s="35"/>
      <c r="X14" s="16"/>
      <c r="Y14" s="16"/>
      <c r="Z14" s="16"/>
      <c r="AA14" s="16"/>
      <c r="AB14" s="35"/>
      <c r="AC14" s="16" t="s">
        <v>3</v>
      </c>
      <c r="AD14" s="35"/>
      <c r="AE14" s="16"/>
      <c r="AI14" s="38"/>
      <c r="AJ14" s="16" t="s">
        <v>3</v>
      </c>
      <c r="AK14" s="38"/>
      <c r="AP14" s="38"/>
      <c r="AQ14" s="16" t="s">
        <v>3</v>
      </c>
      <c r="AR14" s="38"/>
    </row>
    <row r="15" spans="2:44" s="17" customFormat="1" ht="15.75" x14ac:dyDescent="0.25">
      <c r="G15" s="1"/>
      <c r="I15" s="38"/>
      <c r="J15" s="18" t="s">
        <v>114</v>
      </c>
      <c r="K15" s="18" t="s">
        <v>115</v>
      </c>
      <c r="L15" s="18" t="s">
        <v>116</v>
      </c>
      <c r="M15" s="18" t="s">
        <v>120</v>
      </c>
      <c r="N15" s="38"/>
      <c r="O15" s="18" t="s">
        <v>122</v>
      </c>
      <c r="P15" s="38"/>
      <c r="Q15" s="18" t="s">
        <v>11</v>
      </c>
      <c r="R15" s="18" t="s">
        <v>0</v>
      </c>
      <c r="S15" s="18" t="s">
        <v>4</v>
      </c>
      <c r="T15" s="18" t="s">
        <v>13</v>
      </c>
      <c r="U15" s="36"/>
      <c r="V15" s="18" t="s">
        <v>5</v>
      </c>
      <c r="W15" s="36"/>
      <c r="X15" s="18" t="s">
        <v>123</v>
      </c>
      <c r="Y15" s="18" t="s">
        <v>1</v>
      </c>
      <c r="Z15" s="18" t="s">
        <v>9</v>
      </c>
      <c r="AA15" s="18" t="s">
        <v>2</v>
      </c>
      <c r="AB15" s="36"/>
      <c r="AC15" s="18" t="s">
        <v>6</v>
      </c>
      <c r="AD15" s="36"/>
      <c r="AE15" s="18" t="s">
        <v>2</v>
      </c>
      <c r="AF15" s="18" t="s">
        <v>7</v>
      </c>
      <c r="AG15" s="18" t="s">
        <v>8</v>
      </c>
      <c r="AH15" s="18" t="s">
        <v>10</v>
      </c>
      <c r="AI15" s="36"/>
      <c r="AJ15" s="18" t="s">
        <v>17</v>
      </c>
      <c r="AK15" s="38"/>
      <c r="AL15" s="18" t="s">
        <v>10</v>
      </c>
      <c r="AM15" s="18" t="s">
        <v>94</v>
      </c>
      <c r="AN15" s="18" t="s">
        <v>95</v>
      </c>
      <c r="AO15" s="18" t="s">
        <v>96</v>
      </c>
      <c r="AP15" s="36"/>
      <c r="AQ15" s="18" t="s">
        <v>98</v>
      </c>
      <c r="AR15" s="38"/>
    </row>
    <row r="16" spans="2:44" ht="15.75" x14ac:dyDescent="0.25">
      <c r="G16" s="2"/>
      <c r="J16" s="6"/>
      <c r="K16" s="6"/>
      <c r="L16" s="6"/>
      <c r="M16" s="6"/>
      <c r="AQ16" s="6"/>
    </row>
    <row r="17" spans="2:48" x14ac:dyDescent="0.25">
      <c r="F17" t="s">
        <v>252</v>
      </c>
      <c r="H17" s="15">
        <v>11755497</v>
      </c>
      <c r="J17" s="9">
        <v>16888980</v>
      </c>
      <c r="K17" s="49">
        <v>0.1</v>
      </c>
      <c r="L17" s="7">
        <f>(J17*K17)+J17</f>
        <v>18577878</v>
      </c>
      <c r="M17" s="9">
        <v>19997089</v>
      </c>
      <c r="O17" s="8">
        <f>(M17/L17)</f>
        <v>1.0763925244853045</v>
      </c>
      <c r="Q17" s="9">
        <f>M17</f>
        <v>19997089</v>
      </c>
      <c r="R17" s="49">
        <v>0.15</v>
      </c>
      <c r="S17" s="7">
        <f>(Q17*R17)+Q17</f>
        <v>22996652.350000001</v>
      </c>
      <c r="T17" s="9">
        <v>29632665</v>
      </c>
      <c r="U17" s="21"/>
      <c r="V17" s="8">
        <f>(T17/S17)</f>
        <v>1.2885642896627951</v>
      </c>
      <c r="W17" s="23"/>
      <c r="X17" s="60">
        <f>T17</f>
        <v>29632665</v>
      </c>
      <c r="Y17" s="49">
        <v>0.2</v>
      </c>
      <c r="Z17" s="10">
        <f>(T17*Y17)+T17</f>
        <v>35559198</v>
      </c>
      <c r="AA17" s="9">
        <v>31443908</v>
      </c>
      <c r="AB17" s="21"/>
      <c r="AC17" s="8">
        <f>AA17/Z17</f>
        <v>0.88426932463437447</v>
      </c>
      <c r="AD17" s="23"/>
      <c r="AE17" s="60">
        <f>AA17</f>
        <v>31443908</v>
      </c>
      <c r="AF17" s="51">
        <v>0.2</v>
      </c>
      <c r="AG17" s="12">
        <f>(AA17*AF17)+AA17</f>
        <v>37732689.600000001</v>
      </c>
      <c r="AH17" s="15">
        <v>43997788</v>
      </c>
      <c r="AI17" s="39"/>
      <c r="AJ17" s="8">
        <f>AH17/AG17</f>
        <v>1.1660390093156783</v>
      </c>
      <c r="AL17" s="12">
        <f>AH17</f>
        <v>43997788</v>
      </c>
      <c r="AM17" s="51">
        <v>0.2</v>
      </c>
      <c r="AN17" s="12">
        <f>(AH17*AM17)+AH17</f>
        <v>52797345.600000001</v>
      </c>
      <c r="AO17" s="15">
        <v>54898777</v>
      </c>
      <c r="AP17" s="39"/>
      <c r="AQ17" s="8">
        <f>AO17/AN17</f>
        <v>1.0398018380681622</v>
      </c>
    </row>
    <row r="18" spans="2:48" x14ac:dyDescent="0.25">
      <c r="G18" s="3"/>
      <c r="O18" s="14"/>
      <c r="Q18" s="10"/>
      <c r="R18" s="13"/>
      <c r="S18" s="10"/>
      <c r="T18" s="10"/>
      <c r="U18" s="21"/>
      <c r="V18" s="14"/>
      <c r="W18" s="23"/>
      <c r="X18" s="14"/>
      <c r="Y18" s="13"/>
      <c r="Z18" s="10"/>
      <c r="AA18" s="10"/>
      <c r="AB18" s="21"/>
      <c r="AC18" s="14"/>
      <c r="AD18" s="23"/>
      <c r="AE18" s="14"/>
      <c r="AF18" s="14"/>
      <c r="AG18" s="12"/>
    </row>
    <row r="19" spans="2:48" s="20" customFormat="1" x14ac:dyDescent="0.25">
      <c r="B19" s="40" t="s">
        <v>16</v>
      </c>
      <c r="O19" s="23"/>
      <c r="Q19" s="21"/>
      <c r="R19" s="22"/>
      <c r="S19" s="21"/>
      <c r="T19" s="21"/>
      <c r="U19" s="21"/>
      <c r="V19" s="23"/>
      <c r="W19" s="23"/>
      <c r="X19" s="23"/>
      <c r="Y19" s="22"/>
      <c r="Z19" s="21"/>
      <c r="AA19" s="21"/>
      <c r="AB19" s="21"/>
      <c r="AC19" s="23"/>
      <c r="AD19" s="23"/>
      <c r="AE19" s="23"/>
      <c r="AF19" s="23"/>
      <c r="AG19" s="24"/>
      <c r="AJ19" s="25"/>
    </row>
    <row r="20" spans="2:48" x14ac:dyDescent="0.25">
      <c r="G20" s="3"/>
      <c r="O20" s="14"/>
      <c r="Q20" s="10"/>
      <c r="R20" s="13"/>
      <c r="S20" s="10"/>
      <c r="T20" s="10"/>
      <c r="U20" s="21"/>
      <c r="V20" s="14"/>
      <c r="W20" s="23"/>
      <c r="X20" s="14"/>
      <c r="Y20" s="13"/>
      <c r="Z20" s="10"/>
      <c r="AA20" s="10"/>
      <c r="AB20" s="21"/>
      <c r="AC20" s="14"/>
      <c r="AD20" s="23"/>
      <c r="AE20" s="14"/>
      <c r="AF20" s="14"/>
      <c r="AG20" s="12"/>
    </row>
    <row r="21" spans="2:48" s="17" customFormat="1" x14ac:dyDescent="0.25">
      <c r="G21" s="26"/>
      <c r="I21" s="38"/>
      <c r="J21" s="27">
        <v>2022</v>
      </c>
      <c r="L21" s="28"/>
      <c r="M21" s="28"/>
      <c r="N21" s="38"/>
      <c r="O21" s="16" t="s">
        <v>121</v>
      </c>
      <c r="P21" s="38"/>
      <c r="Q21" s="27">
        <v>2023</v>
      </c>
      <c r="S21" s="28"/>
      <c r="T21" s="28"/>
      <c r="U21" s="37"/>
      <c r="V21" s="16" t="s">
        <v>3</v>
      </c>
      <c r="W21" s="35"/>
      <c r="X21" s="16"/>
      <c r="Y21" s="16"/>
      <c r="Z21" s="16"/>
      <c r="AA21" s="16"/>
      <c r="AB21" s="35"/>
      <c r="AC21" s="16" t="s">
        <v>3</v>
      </c>
      <c r="AD21" s="35"/>
      <c r="AE21" s="16"/>
      <c r="AI21" s="38"/>
      <c r="AJ21" s="16" t="s">
        <v>3</v>
      </c>
      <c r="AK21" s="38"/>
      <c r="AP21" s="38"/>
      <c r="AQ21" s="16" t="s">
        <v>3</v>
      </c>
      <c r="AR21" s="38"/>
    </row>
    <row r="22" spans="2:48" s="30" customFormat="1" x14ac:dyDescent="0.25">
      <c r="G22" s="29"/>
      <c r="I22" s="41"/>
      <c r="J22" s="31" t="s">
        <v>14</v>
      </c>
      <c r="K22" s="32" t="s">
        <v>115</v>
      </c>
      <c r="L22" s="18" t="s">
        <v>116</v>
      </c>
      <c r="M22" s="18" t="s">
        <v>120</v>
      </c>
      <c r="N22" s="41"/>
      <c r="O22" s="18" t="s">
        <v>122</v>
      </c>
      <c r="P22" s="41"/>
      <c r="Q22" s="31" t="s">
        <v>14</v>
      </c>
      <c r="R22" s="32" t="s">
        <v>0</v>
      </c>
      <c r="S22" s="18" t="s">
        <v>4</v>
      </c>
      <c r="T22" s="18" t="s">
        <v>13</v>
      </c>
      <c r="U22" s="36"/>
      <c r="V22" s="18" t="s">
        <v>5</v>
      </c>
      <c r="W22" s="36"/>
      <c r="X22" s="18" t="s">
        <v>123</v>
      </c>
      <c r="Y22" s="18" t="s">
        <v>1</v>
      </c>
      <c r="Z22" s="18" t="s">
        <v>9</v>
      </c>
      <c r="AA22" s="18" t="s">
        <v>2</v>
      </c>
      <c r="AB22" s="36"/>
      <c r="AC22" s="18" t="s">
        <v>6</v>
      </c>
      <c r="AD22" s="36"/>
      <c r="AE22" s="18" t="s">
        <v>2</v>
      </c>
      <c r="AF22" s="18" t="s">
        <v>7</v>
      </c>
      <c r="AG22" s="18" t="s">
        <v>8</v>
      </c>
      <c r="AH22" s="18" t="s">
        <v>10</v>
      </c>
      <c r="AI22" s="36"/>
      <c r="AJ22" s="18" t="s">
        <v>17</v>
      </c>
      <c r="AK22" s="41"/>
      <c r="AL22" s="18" t="s">
        <v>10</v>
      </c>
      <c r="AM22" s="18" t="s">
        <v>94</v>
      </c>
      <c r="AN22" s="18" t="s">
        <v>95</v>
      </c>
      <c r="AO22" s="18" t="s">
        <v>96</v>
      </c>
      <c r="AP22" s="36"/>
      <c r="AQ22" s="18" t="s">
        <v>98</v>
      </c>
      <c r="AR22" s="41"/>
    </row>
    <row r="23" spans="2:48" x14ac:dyDescent="0.25">
      <c r="G23" s="3"/>
      <c r="J23" s="10"/>
      <c r="K23" s="13"/>
      <c r="L23" s="10"/>
      <c r="M23" s="10"/>
      <c r="O23" s="14"/>
      <c r="Q23" s="10"/>
      <c r="R23" s="13"/>
      <c r="S23" s="10"/>
      <c r="T23" s="10"/>
      <c r="U23" s="21"/>
      <c r="V23" s="14"/>
      <c r="W23" s="23"/>
      <c r="X23" s="14"/>
      <c r="Y23" s="13"/>
      <c r="Z23" s="10"/>
      <c r="AA23" s="10"/>
      <c r="AB23" s="21"/>
      <c r="AC23" s="14"/>
      <c r="AD23" s="23"/>
      <c r="AE23" s="14"/>
      <c r="AF23" s="14"/>
      <c r="AG23" s="12"/>
      <c r="AM23" s="14"/>
      <c r="AN23" s="12"/>
      <c r="AQ23" s="6"/>
    </row>
    <row r="24" spans="2:48" x14ac:dyDescent="0.25">
      <c r="J24" s="9">
        <v>97347</v>
      </c>
      <c r="K24" s="50">
        <v>0.1</v>
      </c>
      <c r="L24" s="34">
        <f>(K24*J24)+J24</f>
        <v>107081.7</v>
      </c>
      <c r="M24" s="9">
        <v>101980</v>
      </c>
      <c r="O24" s="8">
        <f>M24/L24</f>
        <v>0.95235693867392845</v>
      </c>
      <c r="Q24" s="9">
        <f>M24</f>
        <v>101980</v>
      </c>
      <c r="R24" s="50">
        <v>0.15</v>
      </c>
      <c r="S24" s="34">
        <f>(R24*Q24)+Q24</f>
        <v>117277</v>
      </c>
      <c r="T24" s="9">
        <v>144332</v>
      </c>
      <c r="U24" s="21"/>
      <c r="V24" s="8">
        <f>T24/S24</f>
        <v>1.230693145288505</v>
      </c>
      <c r="W24" s="23"/>
      <c r="X24" s="60">
        <f>T24</f>
        <v>144332</v>
      </c>
      <c r="Y24" s="51">
        <v>0.2</v>
      </c>
      <c r="Z24" s="34">
        <f>(Y24*T24)+T24</f>
        <v>173198.4</v>
      </c>
      <c r="AA24" s="9">
        <v>151690</v>
      </c>
      <c r="AB24" s="21"/>
      <c r="AC24" s="8">
        <f>AA24/Z24</f>
        <v>0.87581640477048295</v>
      </c>
      <c r="AD24" s="23"/>
      <c r="AE24" s="60">
        <f>AA24</f>
        <v>151690</v>
      </c>
      <c r="AF24" s="50">
        <v>0.2</v>
      </c>
      <c r="AG24" s="34">
        <f>(AF24*AA24)+AA24</f>
        <v>182028</v>
      </c>
      <c r="AH24" s="9">
        <v>237449</v>
      </c>
      <c r="AI24" s="21"/>
      <c r="AJ24" s="8">
        <f>AH24/AG24</f>
        <v>1.3044641483727779</v>
      </c>
      <c r="AL24" s="12">
        <f>AH24</f>
        <v>237449</v>
      </c>
      <c r="AM24" s="50">
        <v>0.2</v>
      </c>
      <c r="AN24" s="34">
        <f>(AM24*AH24)+AH24</f>
        <v>284938.8</v>
      </c>
      <c r="AO24" s="9">
        <v>345777</v>
      </c>
      <c r="AP24" s="21"/>
      <c r="AQ24" s="8">
        <f>AO24/AN24</f>
        <v>1.2135132175751424</v>
      </c>
    </row>
    <row r="25" spans="2:48" x14ac:dyDescent="0.25">
      <c r="J25" s="10"/>
      <c r="K25" s="33"/>
      <c r="L25" s="34"/>
      <c r="M25" s="10"/>
      <c r="O25" s="8"/>
      <c r="Q25" s="10"/>
      <c r="R25" s="33"/>
      <c r="S25" s="34"/>
      <c r="T25" s="10"/>
      <c r="U25" s="21"/>
      <c r="V25" s="8"/>
      <c r="W25" s="23"/>
      <c r="X25" s="60"/>
      <c r="Y25" s="14"/>
      <c r="Z25" s="34"/>
      <c r="AA25" s="10"/>
      <c r="AB25" s="21"/>
      <c r="AC25" s="8"/>
      <c r="AD25" s="23"/>
      <c r="AE25" s="60"/>
      <c r="AF25" s="33"/>
      <c r="AG25" s="34"/>
      <c r="AH25" s="10"/>
      <c r="AI25" s="21"/>
      <c r="AJ25" s="8"/>
      <c r="AL25" s="12"/>
      <c r="AM25" s="33"/>
      <c r="AN25" s="34"/>
      <c r="AO25" s="10"/>
      <c r="AP25" s="21"/>
      <c r="AQ25" s="8"/>
    </row>
    <row r="26" spans="2:48" x14ac:dyDescent="0.25">
      <c r="J26" s="10"/>
      <c r="K26" s="33"/>
      <c r="L26" s="34"/>
      <c r="M26" s="10"/>
      <c r="O26" s="77" t="s">
        <v>245</v>
      </c>
      <c r="Q26" s="10"/>
      <c r="R26" s="33"/>
      <c r="S26" s="34"/>
      <c r="T26" s="10"/>
      <c r="U26" s="21"/>
      <c r="V26" s="77" t="s">
        <v>245</v>
      </c>
      <c r="W26" s="23"/>
      <c r="X26" s="60"/>
      <c r="Y26" s="14"/>
      <c r="Z26" s="34"/>
      <c r="AA26" s="10"/>
      <c r="AB26" s="21"/>
      <c r="AC26" s="77" t="s">
        <v>245</v>
      </c>
      <c r="AD26" s="23"/>
      <c r="AE26" s="60"/>
      <c r="AF26" s="33"/>
      <c r="AG26" s="34"/>
      <c r="AH26" s="10"/>
      <c r="AI26" s="21"/>
      <c r="AJ26" s="77" t="s">
        <v>245</v>
      </c>
      <c r="AL26" s="12"/>
      <c r="AM26" s="33"/>
      <c r="AN26" s="34"/>
      <c r="AO26" s="10"/>
      <c r="AP26" s="21"/>
      <c r="AQ26" s="77" t="s">
        <v>245</v>
      </c>
    </row>
    <row r="27" spans="2:48" x14ac:dyDescent="0.25">
      <c r="J27" s="10"/>
      <c r="K27" s="33"/>
      <c r="L27" s="34"/>
      <c r="M27" s="10"/>
      <c r="O27" s="43" t="s">
        <v>246</v>
      </c>
      <c r="Q27" s="10"/>
      <c r="R27" s="33"/>
      <c r="S27" s="34"/>
      <c r="T27" s="10"/>
      <c r="U27" s="21"/>
      <c r="V27" s="43" t="s">
        <v>246</v>
      </c>
      <c r="W27" s="23"/>
      <c r="X27" s="60"/>
      <c r="Y27" s="14"/>
      <c r="Z27" s="34"/>
      <c r="AA27" s="10"/>
      <c r="AB27" s="21"/>
      <c r="AC27" s="43" t="s">
        <v>246</v>
      </c>
      <c r="AD27" s="23"/>
      <c r="AE27" s="60"/>
      <c r="AF27" s="33"/>
      <c r="AG27" s="34"/>
      <c r="AH27" s="10"/>
      <c r="AI27" s="21"/>
      <c r="AJ27" s="43" t="s">
        <v>246</v>
      </c>
      <c r="AL27" s="12"/>
      <c r="AM27" s="33"/>
      <c r="AN27" s="34"/>
      <c r="AO27" s="10"/>
      <c r="AP27" s="21"/>
      <c r="AQ27" s="43" t="s">
        <v>246</v>
      </c>
    </row>
    <row r="28" spans="2:48" x14ac:dyDescent="0.25">
      <c r="J28" s="10"/>
      <c r="K28" s="33"/>
      <c r="L28" s="34"/>
      <c r="M28" s="10"/>
      <c r="O28" s="8">
        <f>(M24-J24)/J24</f>
        <v>4.7592632541321254E-2</v>
      </c>
      <c r="Q28" s="10"/>
      <c r="R28" s="33"/>
      <c r="S28" s="34"/>
      <c r="T28" s="10"/>
      <c r="U28" s="21"/>
      <c r="V28" s="8">
        <f>(T24-Q24)/Q24</f>
        <v>0.41529711708178074</v>
      </c>
      <c r="W28" s="23"/>
      <c r="X28" s="60"/>
      <c r="Y28" s="14"/>
      <c r="Z28" s="34"/>
      <c r="AA28" s="10"/>
      <c r="AB28" s="21"/>
      <c r="AC28" s="8">
        <f>(AA24-X24)/X24</f>
        <v>5.0979685724579442E-2</v>
      </c>
      <c r="AD28" s="23"/>
      <c r="AE28" s="60"/>
      <c r="AF28" s="33"/>
      <c r="AG28" s="34"/>
      <c r="AH28" s="10"/>
      <c r="AI28" s="21"/>
      <c r="AJ28" s="8">
        <f>(AH24-AE24)/AE24</f>
        <v>0.56535697804733342</v>
      </c>
      <c r="AL28" s="12"/>
      <c r="AM28" s="33"/>
      <c r="AN28" s="34"/>
      <c r="AO28" s="10"/>
      <c r="AP28" s="21"/>
      <c r="AQ28" s="8">
        <f>(AO24-AL24)/AL24</f>
        <v>0.45621586109017093</v>
      </c>
    </row>
    <row r="29" spans="2:48" x14ac:dyDescent="0.25">
      <c r="G29" s="3"/>
    </row>
    <row r="30" spans="2:48" s="20" customFormat="1" x14ac:dyDescent="0.25">
      <c r="B30" s="40" t="s">
        <v>18</v>
      </c>
      <c r="O30" s="25"/>
      <c r="Q30" s="25"/>
      <c r="R30" s="25"/>
      <c r="S30" s="25"/>
      <c r="T30" s="25"/>
      <c r="U30" s="25"/>
      <c r="V30" s="25"/>
      <c r="W30" s="25"/>
      <c r="X30" s="25"/>
      <c r="Y30" s="25"/>
      <c r="Z30" s="25"/>
      <c r="AA30" s="25"/>
      <c r="AB30" s="25"/>
      <c r="AJ30" s="25"/>
    </row>
    <row r="31" spans="2:48" x14ac:dyDescent="0.25">
      <c r="G31" s="3"/>
      <c r="J31" s="6" t="s">
        <v>85</v>
      </c>
    </row>
    <row r="32" spans="2:48" x14ac:dyDescent="0.25">
      <c r="C32" t="s">
        <v>57</v>
      </c>
      <c r="G32" s="3"/>
      <c r="J32" s="27">
        <v>2022</v>
      </c>
      <c r="K32" s="6"/>
      <c r="L32" s="28" t="s">
        <v>88</v>
      </c>
      <c r="M32" s="28" t="s">
        <v>119</v>
      </c>
      <c r="O32" s="16" t="s">
        <v>3</v>
      </c>
      <c r="Q32" s="27">
        <v>2023</v>
      </c>
      <c r="S32" s="28" t="s">
        <v>21</v>
      </c>
      <c r="T32" s="28" t="s">
        <v>27</v>
      </c>
      <c r="U32" s="37"/>
      <c r="V32" s="16" t="s">
        <v>3</v>
      </c>
      <c r="W32" s="35"/>
      <c r="X32" s="16">
        <v>2024</v>
      </c>
      <c r="Z32" s="16" t="s">
        <v>23</v>
      </c>
      <c r="AA32" s="28" t="s">
        <v>25</v>
      </c>
      <c r="AB32" s="37"/>
      <c r="AC32" s="16" t="s">
        <v>3</v>
      </c>
      <c r="AD32" s="35"/>
      <c r="AE32" s="16">
        <v>2025</v>
      </c>
      <c r="AG32" s="16" t="s">
        <v>40</v>
      </c>
      <c r="AH32" s="28" t="s">
        <v>42</v>
      </c>
      <c r="AI32" s="38"/>
      <c r="AJ32" s="16" t="s">
        <v>3</v>
      </c>
      <c r="AL32" s="16">
        <v>2026</v>
      </c>
      <c r="AN32" s="16" t="s">
        <v>92</v>
      </c>
      <c r="AO32" s="28" t="s">
        <v>93</v>
      </c>
      <c r="AP32" s="38"/>
      <c r="AQ32" s="16" t="s">
        <v>3</v>
      </c>
      <c r="AS32" s="16">
        <v>2027</v>
      </c>
      <c r="AU32" s="16"/>
      <c r="AV32" s="28"/>
    </row>
    <row r="33" spans="2:48" x14ac:dyDescent="0.25">
      <c r="D33" s="59" t="s">
        <v>28</v>
      </c>
      <c r="E33" s="33">
        <v>1</v>
      </c>
      <c r="J33" s="31" t="s">
        <v>19</v>
      </c>
      <c r="K33" s="6"/>
      <c r="L33" s="18" t="s">
        <v>22</v>
      </c>
      <c r="M33" s="18" t="s">
        <v>84</v>
      </c>
      <c r="O33" s="18" t="s">
        <v>83</v>
      </c>
      <c r="Q33" s="31" t="s">
        <v>19</v>
      </c>
      <c r="S33" s="18" t="s">
        <v>22</v>
      </c>
      <c r="T33" s="18" t="s">
        <v>20</v>
      </c>
      <c r="U33" s="36"/>
      <c r="V33" s="18" t="s">
        <v>5</v>
      </c>
      <c r="W33" s="36"/>
      <c r="X33" s="18" t="s">
        <v>24</v>
      </c>
      <c r="Z33" s="18" t="s">
        <v>22</v>
      </c>
      <c r="AA33" s="18" t="s">
        <v>26</v>
      </c>
      <c r="AB33" s="36"/>
      <c r="AC33" s="18" t="s">
        <v>6</v>
      </c>
      <c r="AD33" s="36"/>
      <c r="AE33" s="18" t="s">
        <v>24</v>
      </c>
      <c r="AG33" s="18" t="s">
        <v>22</v>
      </c>
      <c r="AH33" s="18" t="s">
        <v>44</v>
      </c>
      <c r="AI33" s="36"/>
      <c r="AJ33" s="18" t="s">
        <v>17</v>
      </c>
      <c r="AL33" s="18" t="s">
        <v>24</v>
      </c>
      <c r="AN33" s="18" t="s">
        <v>22</v>
      </c>
      <c r="AO33" s="18" t="s">
        <v>251</v>
      </c>
      <c r="AP33" s="36"/>
      <c r="AQ33" s="18" t="s">
        <v>98</v>
      </c>
      <c r="AS33" s="18" t="s">
        <v>24</v>
      </c>
      <c r="AU33" s="18"/>
      <c r="AV33" s="18"/>
    </row>
    <row r="34" spans="2:48" x14ac:dyDescent="0.25">
      <c r="J34" s="6"/>
      <c r="K34" s="6"/>
      <c r="L34" s="6"/>
      <c r="M34" s="6"/>
      <c r="AQ34" s="6"/>
    </row>
    <row r="35" spans="2:48" x14ac:dyDescent="0.25">
      <c r="J35" s="45">
        <v>61</v>
      </c>
      <c r="K35" s="6"/>
      <c r="L35" s="45">
        <v>21</v>
      </c>
      <c r="M35" s="45">
        <v>59</v>
      </c>
      <c r="O35" s="8">
        <f>M35/J35</f>
        <v>0.96721311475409832</v>
      </c>
      <c r="Q35" s="6">
        <f>M35+L35</f>
        <v>80</v>
      </c>
      <c r="S35" s="45">
        <v>18</v>
      </c>
      <c r="T35" s="45">
        <v>77</v>
      </c>
      <c r="V35" s="8">
        <f>T35/Q35</f>
        <v>0.96250000000000002</v>
      </c>
      <c r="W35" s="23"/>
      <c r="X35" s="6">
        <f>T35+S35</f>
        <v>95</v>
      </c>
      <c r="Z35" s="45">
        <v>31</v>
      </c>
      <c r="AA35" s="45">
        <v>89</v>
      </c>
      <c r="AC35" s="33">
        <f>AA35/X35</f>
        <v>0.93684210526315792</v>
      </c>
      <c r="AE35" s="6">
        <f>AA35+Z35</f>
        <v>120</v>
      </c>
      <c r="AG35" s="45">
        <v>16</v>
      </c>
      <c r="AH35" s="45">
        <v>111</v>
      </c>
      <c r="AJ35" s="8">
        <f>AH35/AE35</f>
        <v>0.92500000000000004</v>
      </c>
      <c r="AL35" s="6">
        <f>AH35+AG35</f>
        <v>127</v>
      </c>
      <c r="AN35" s="45">
        <v>14</v>
      </c>
      <c r="AO35" s="45">
        <v>126</v>
      </c>
      <c r="AQ35" s="8">
        <f>AO35/AL35</f>
        <v>0.99212598425196852</v>
      </c>
      <c r="AS35" s="6">
        <f>AO35+AN35</f>
        <v>140</v>
      </c>
      <c r="AU35" s="6"/>
      <c r="AV35" s="6"/>
    </row>
    <row r="36" spans="2:48" x14ac:dyDescent="0.25">
      <c r="J36" s="6"/>
      <c r="K36" s="6"/>
      <c r="L36" s="6"/>
      <c r="M36" s="6"/>
      <c r="O36" s="8"/>
      <c r="V36" s="8"/>
      <c r="W36" s="23"/>
      <c r="X36" s="33"/>
      <c r="AQ36" s="6"/>
    </row>
    <row r="37" spans="2:48" s="17" customFormat="1" x14ac:dyDescent="0.25">
      <c r="I37" s="38"/>
      <c r="J37" s="16">
        <v>2022</v>
      </c>
      <c r="L37" s="28" t="s">
        <v>89</v>
      </c>
      <c r="M37" s="28" t="s">
        <v>32</v>
      </c>
      <c r="N37" s="38"/>
      <c r="O37" s="16" t="s">
        <v>3</v>
      </c>
      <c r="P37" s="38"/>
      <c r="Q37" s="16">
        <v>2023</v>
      </c>
      <c r="S37" s="28" t="s">
        <v>30</v>
      </c>
      <c r="T37" s="28" t="s">
        <v>32</v>
      </c>
      <c r="U37" s="37"/>
      <c r="V37" s="16" t="s">
        <v>3</v>
      </c>
      <c r="W37" s="35"/>
      <c r="X37" s="16">
        <v>2024</v>
      </c>
      <c r="Z37" s="16" t="s">
        <v>37</v>
      </c>
      <c r="AA37" s="28" t="s">
        <v>39</v>
      </c>
      <c r="AB37" s="37"/>
      <c r="AC37" s="16" t="s">
        <v>3</v>
      </c>
      <c r="AD37" s="35"/>
      <c r="AE37" s="16">
        <v>2025</v>
      </c>
      <c r="AG37" s="16" t="s">
        <v>41</v>
      </c>
      <c r="AH37" s="28" t="s">
        <v>43</v>
      </c>
      <c r="AI37" s="38"/>
      <c r="AJ37" s="16" t="s">
        <v>3</v>
      </c>
      <c r="AK37" s="38"/>
      <c r="AL37" s="16">
        <v>2026</v>
      </c>
      <c r="AN37" s="16" t="s">
        <v>99</v>
      </c>
      <c r="AO37" s="28" t="s">
        <v>100</v>
      </c>
      <c r="AP37" s="38"/>
      <c r="AQ37" s="16" t="s">
        <v>3</v>
      </c>
      <c r="AR37" s="38"/>
      <c r="AS37" s="16">
        <v>2026</v>
      </c>
      <c r="AU37" s="16"/>
      <c r="AV37" s="28"/>
    </row>
    <row r="38" spans="2:48" s="30" customFormat="1" x14ac:dyDescent="0.25">
      <c r="I38" s="41"/>
      <c r="J38" s="18" t="s">
        <v>29</v>
      </c>
      <c r="L38" s="18" t="s">
        <v>31</v>
      </c>
      <c r="M38" s="18" t="s">
        <v>20</v>
      </c>
      <c r="N38" s="41"/>
      <c r="O38" s="18" t="s">
        <v>83</v>
      </c>
      <c r="P38" s="41"/>
      <c r="Q38" s="18" t="s">
        <v>29</v>
      </c>
      <c r="S38" s="18" t="s">
        <v>31</v>
      </c>
      <c r="T38" s="18" t="s">
        <v>20</v>
      </c>
      <c r="U38" s="36"/>
      <c r="V38" s="18" t="s">
        <v>5</v>
      </c>
      <c r="W38" s="36"/>
      <c r="X38" s="18" t="s">
        <v>36</v>
      </c>
      <c r="Z38" s="18" t="s">
        <v>38</v>
      </c>
      <c r="AA38" s="18" t="s">
        <v>26</v>
      </c>
      <c r="AB38" s="36"/>
      <c r="AC38" s="18" t="s">
        <v>6</v>
      </c>
      <c r="AD38" s="36"/>
      <c r="AE38" s="18" t="s">
        <v>36</v>
      </c>
      <c r="AG38" s="18" t="s">
        <v>38</v>
      </c>
      <c r="AH38" s="18" t="s">
        <v>44</v>
      </c>
      <c r="AI38" s="36"/>
      <c r="AJ38" s="18" t="s">
        <v>17</v>
      </c>
      <c r="AK38" s="41"/>
      <c r="AL38" s="18" t="s">
        <v>36</v>
      </c>
      <c r="AN38" s="18" t="s">
        <v>38</v>
      </c>
      <c r="AO38" s="18" t="s">
        <v>251</v>
      </c>
      <c r="AP38" s="36"/>
      <c r="AQ38" s="18" t="s">
        <v>98</v>
      </c>
      <c r="AR38" s="41"/>
      <c r="AS38" s="18" t="s">
        <v>36</v>
      </c>
      <c r="AU38" s="18"/>
      <c r="AV38" s="18"/>
    </row>
    <row r="39" spans="2:48" x14ac:dyDescent="0.25">
      <c r="J39" s="6"/>
      <c r="K39" s="6"/>
      <c r="L39" s="6"/>
      <c r="M39" s="6"/>
      <c r="O39" s="8"/>
      <c r="V39" s="8"/>
      <c r="W39" s="23"/>
      <c r="X39" s="33"/>
      <c r="AQ39" s="6"/>
    </row>
    <row r="40" spans="2:48" x14ac:dyDescent="0.25">
      <c r="J40" s="45">
        <v>94</v>
      </c>
      <c r="K40" s="6"/>
      <c r="L40" s="45">
        <v>36</v>
      </c>
      <c r="M40" s="45">
        <v>90</v>
      </c>
      <c r="O40" s="8">
        <f>M40/J40</f>
        <v>0.95744680851063835</v>
      </c>
      <c r="Q40" s="6">
        <f>M40+L40</f>
        <v>126</v>
      </c>
      <c r="S40" s="45">
        <v>28</v>
      </c>
      <c r="T40" s="45">
        <v>121</v>
      </c>
      <c r="V40" s="8">
        <f>T40/Q40</f>
        <v>0.96031746031746035</v>
      </c>
      <c r="W40" s="23"/>
      <c r="X40" s="6">
        <f>T40+S40</f>
        <v>149</v>
      </c>
      <c r="Z40" s="45">
        <v>47</v>
      </c>
      <c r="AA40" s="45">
        <v>136</v>
      </c>
      <c r="AC40" s="33">
        <f>AA40/X40</f>
        <v>0.91275167785234901</v>
      </c>
      <c r="AE40" s="6">
        <f>AA40+Z40</f>
        <v>183</v>
      </c>
      <c r="AG40" s="45">
        <v>26</v>
      </c>
      <c r="AH40" s="45">
        <v>177</v>
      </c>
      <c r="AJ40" s="33">
        <f>AH40/AE40</f>
        <v>0.96721311475409832</v>
      </c>
      <c r="AL40" s="6">
        <f>AH40+AG40</f>
        <v>203</v>
      </c>
      <c r="AN40" s="45">
        <v>31</v>
      </c>
      <c r="AO40" s="45">
        <v>200</v>
      </c>
      <c r="AQ40" s="33">
        <f>AO40/AL40</f>
        <v>0.98522167487684731</v>
      </c>
      <c r="AS40" s="6">
        <f>AO40+AN40</f>
        <v>231</v>
      </c>
      <c r="AU40" s="6"/>
      <c r="AV40" s="6"/>
    </row>
    <row r="41" spans="2:48" x14ac:dyDescent="0.25">
      <c r="G41" s="3"/>
    </row>
    <row r="42" spans="2:48" s="20" customFormat="1" x14ac:dyDescent="0.25">
      <c r="B42" s="40" t="s">
        <v>82</v>
      </c>
      <c r="O42" s="25"/>
      <c r="Q42" s="25"/>
      <c r="R42" s="25"/>
      <c r="S42" s="25"/>
      <c r="T42" s="25"/>
      <c r="U42" s="25"/>
      <c r="V42" s="25"/>
      <c r="W42" s="25"/>
      <c r="X42" s="25"/>
      <c r="Y42" s="25"/>
      <c r="Z42" s="25"/>
      <c r="AA42" s="25"/>
      <c r="AB42" s="25"/>
      <c r="AJ42" s="25"/>
    </row>
    <row r="43" spans="2:48" x14ac:dyDescent="0.25">
      <c r="G43" s="3"/>
    </row>
    <row r="44" spans="2:48" x14ac:dyDescent="0.25">
      <c r="J44" s="28" t="s">
        <v>117</v>
      </c>
      <c r="M44" s="28" t="s">
        <v>88</v>
      </c>
      <c r="T44" s="28" t="s">
        <v>21</v>
      </c>
      <c r="AA44" s="16" t="s">
        <v>23</v>
      </c>
      <c r="AH44" s="16" t="s">
        <v>40</v>
      </c>
      <c r="AO44" s="16" t="s">
        <v>92</v>
      </c>
    </row>
    <row r="45" spans="2:48" x14ac:dyDescent="0.25">
      <c r="G45" s="3"/>
      <c r="J45" s="18" t="s">
        <v>22</v>
      </c>
      <c r="M45" s="18" t="s">
        <v>22</v>
      </c>
      <c r="T45" s="18" t="s">
        <v>22</v>
      </c>
      <c r="AA45" s="18" t="s">
        <v>22</v>
      </c>
      <c r="AH45" s="18" t="s">
        <v>22</v>
      </c>
      <c r="AO45" s="18" t="s">
        <v>22</v>
      </c>
    </row>
    <row r="46" spans="2:48" x14ac:dyDescent="0.25">
      <c r="G46" s="3"/>
      <c r="J46" s="45">
        <v>13</v>
      </c>
      <c r="M46" s="6">
        <f>L35</f>
        <v>21</v>
      </c>
      <c r="T46" s="6">
        <f>S35</f>
        <v>18</v>
      </c>
      <c r="AA46" s="6">
        <f>Z35</f>
        <v>31</v>
      </c>
      <c r="AH46" s="6">
        <f>AG35</f>
        <v>16</v>
      </c>
      <c r="AO46" s="6">
        <f>AN35</f>
        <v>14</v>
      </c>
    </row>
    <row r="47" spans="2:48" x14ac:dyDescent="0.25">
      <c r="G47" s="3"/>
      <c r="J47" s="6"/>
      <c r="M47" s="6"/>
    </row>
    <row r="48" spans="2:48" x14ac:dyDescent="0.25">
      <c r="G48" s="3"/>
      <c r="J48" s="28" t="s">
        <v>118</v>
      </c>
      <c r="M48" s="28" t="s">
        <v>89</v>
      </c>
      <c r="T48" s="28" t="s">
        <v>30</v>
      </c>
      <c r="AA48" s="16" t="s">
        <v>37</v>
      </c>
      <c r="AH48" s="16" t="s">
        <v>41</v>
      </c>
      <c r="AO48" s="16" t="s">
        <v>99</v>
      </c>
    </row>
    <row r="49" spans="2:47" x14ac:dyDescent="0.25">
      <c r="G49" s="3"/>
      <c r="J49" s="18" t="s">
        <v>31</v>
      </c>
      <c r="M49" s="18" t="s">
        <v>31</v>
      </c>
      <c r="T49" s="18" t="s">
        <v>31</v>
      </c>
      <c r="AA49" s="18" t="s">
        <v>38</v>
      </c>
      <c r="AH49" s="18" t="s">
        <v>38</v>
      </c>
      <c r="AO49" s="18" t="s">
        <v>38</v>
      </c>
    </row>
    <row r="50" spans="2:47" x14ac:dyDescent="0.25">
      <c r="G50" s="3"/>
      <c r="J50" s="45">
        <v>22</v>
      </c>
      <c r="M50" s="6">
        <f>L40</f>
        <v>36</v>
      </c>
      <c r="T50" s="6">
        <f>S40</f>
        <v>28</v>
      </c>
      <c r="AA50" s="6">
        <f>Z40</f>
        <v>47</v>
      </c>
      <c r="AH50" s="6">
        <f>AG40</f>
        <v>26</v>
      </c>
      <c r="AO50" s="6">
        <f>AN40</f>
        <v>31</v>
      </c>
    </row>
    <row r="51" spans="2:47" x14ac:dyDescent="0.25">
      <c r="G51" s="3"/>
      <c r="J51" s="6"/>
      <c r="M51" s="6"/>
      <c r="AH51" s="6"/>
      <c r="AO51" s="6"/>
    </row>
    <row r="52" spans="2:47" s="20" customFormat="1" x14ac:dyDescent="0.25">
      <c r="B52" s="40" t="s">
        <v>224</v>
      </c>
      <c r="O52" s="25"/>
      <c r="Q52" s="25"/>
      <c r="R52" s="25"/>
      <c r="S52" s="25"/>
      <c r="T52" s="25"/>
      <c r="U52" s="25"/>
      <c r="V52" s="25"/>
      <c r="W52" s="25"/>
      <c r="X52" s="25"/>
      <c r="Y52" s="25"/>
      <c r="Z52" s="25"/>
      <c r="AA52" s="25"/>
      <c r="AB52" s="25"/>
      <c r="AJ52" s="25"/>
    </row>
    <row r="53" spans="2:47" x14ac:dyDescent="0.25">
      <c r="G53" s="3"/>
      <c r="J53" s="6"/>
      <c r="M53" s="6"/>
      <c r="AH53" s="6"/>
      <c r="AO53" s="6"/>
    </row>
    <row r="54" spans="2:47" x14ac:dyDescent="0.25">
      <c r="G54" s="3"/>
      <c r="J54" s="16" t="s">
        <v>209</v>
      </c>
      <c r="K54">
        <f>J40</f>
        <v>94</v>
      </c>
      <c r="M54" s="6"/>
      <c r="Q54" s="16" t="s">
        <v>213</v>
      </c>
      <c r="R54">
        <f>Q40</f>
        <v>126</v>
      </c>
      <c r="X54" s="16" t="s">
        <v>215</v>
      </c>
      <c r="Y54">
        <f>X40</f>
        <v>149</v>
      </c>
      <c r="AE54" s="16" t="s">
        <v>217</v>
      </c>
      <c r="AF54">
        <f>AE40</f>
        <v>183</v>
      </c>
      <c r="AH54" s="6"/>
      <c r="AL54" s="16" t="s">
        <v>219</v>
      </c>
      <c r="AM54">
        <f>AL40</f>
        <v>203</v>
      </c>
      <c r="AO54" s="6"/>
    </row>
    <row r="55" spans="2:47" x14ac:dyDescent="0.25">
      <c r="G55" s="3"/>
      <c r="J55" s="16"/>
      <c r="M55" s="6"/>
      <c r="Q55" s="16"/>
      <c r="R55"/>
      <c r="X55" s="16"/>
      <c r="Y55"/>
      <c r="AE55" s="16"/>
      <c r="AH55" s="6"/>
      <c r="AL55" s="16"/>
      <c r="AO55" s="6"/>
    </row>
    <row r="56" spans="2:47" x14ac:dyDescent="0.25">
      <c r="G56" s="3"/>
      <c r="J56" s="16" t="s">
        <v>210</v>
      </c>
      <c r="K56">
        <f>J50</f>
        <v>22</v>
      </c>
      <c r="M56" s="6"/>
      <c r="Q56" s="16" t="s">
        <v>214</v>
      </c>
      <c r="R56">
        <f>M50</f>
        <v>36</v>
      </c>
      <c r="X56" s="16" t="s">
        <v>216</v>
      </c>
      <c r="Y56">
        <f>S40</f>
        <v>28</v>
      </c>
      <c r="AE56" s="16" t="s">
        <v>218</v>
      </c>
      <c r="AF56">
        <f>Z40</f>
        <v>47</v>
      </c>
      <c r="AH56" s="6"/>
      <c r="AL56" s="16" t="s">
        <v>220</v>
      </c>
      <c r="AM56">
        <f>AG40</f>
        <v>26</v>
      </c>
      <c r="AO56" s="6"/>
    </row>
    <row r="57" spans="2:47" x14ac:dyDescent="0.25">
      <c r="G57" s="3"/>
      <c r="J57" s="16"/>
      <c r="M57" s="6"/>
      <c r="Q57" s="16"/>
      <c r="R57"/>
      <c r="X57" s="16"/>
      <c r="Y57"/>
      <c r="AE57" s="16"/>
      <c r="AH57" s="6"/>
      <c r="AL57" s="16"/>
      <c r="AO57" s="6"/>
    </row>
    <row r="58" spans="2:47" x14ac:dyDescent="0.25">
      <c r="G58" s="3"/>
      <c r="J58" s="16" t="s">
        <v>211</v>
      </c>
      <c r="M58" s="6"/>
      <c r="Q58" s="16" t="s">
        <v>211</v>
      </c>
      <c r="R58"/>
      <c r="X58" s="16" t="s">
        <v>211</v>
      </c>
      <c r="Y58"/>
      <c r="AE58" s="16" t="s">
        <v>211</v>
      </c>
      <c r="AH58" s="6"/>
      <c r="AL58" s="16" t="s">
        <v>211</v>
      </c>
      <c r="AO58" s="6"/>
    </row>
    <row r="59" spans="2:47" x14ac:dyDescent="0.25">
      <c r="G59" s="3"/>
      <c r="J59" s="16" t="s">
        <v>212</v>
      </c>
      <c r="K59" s="11">
        <f>K56/K54</f>
        <v>0.23404255319148937</v>
      </c>
      <c r="M59" s="6"/>
      <c r="Q59" s="16" t="s">
        <v>212</v>
      </c>
      <c r="R59" s="11">
        <f>R56/R54</f>
        <v>0.2857142857142857</v>
      </c>
      <c r="X59" s="16" t="s">
        <v>212</v>
      </c>
      <c r="Y59" s="11">
        <f>Y56/Y54</f>
        <v>0.18791946308724833</v>
      </c>
      <c r="AE59" s="16" t="s">
        <v>212</v>
      </c>
      <c r="AF59" s="11">
        <f>AF56/AF54</f>
        <v>0.25683060109289618</v>
      </c>
      <c r="AH59" s="6"/>
      <c r="AL59" s="16" t="s">
        <v>212</v>
      </c>
      <c r="AM59" s="11">
        <f>AM56/AM54</f>
        <v>0.12807881773399016</v>
      </c>
      <c r="AO59" s="6"/>
    </row>
    <row r="60" spans="2:47" x14ac:dyDescent="0.25">
      <c r="G60" s="3"/>
      <c r="J60" s="6"/>
      <c r="M60" s="6"/>
      <c r="AH60" s="6"/>
      <c r="AO60" s="6"/>
    </row>
    <row r="61" spans="2:47" s="20" customFormat="1" x14ac:dyDescent="0.25">
      <c r="B61" s="40" t="s">
        <v>300</v>
      </c>
      <c r="O61" s="25"/>
      <c r="Q61" s="25"/>
      <c r="R61" s="25"/>
      <c r="S61" s="25"/>
      <c r="T61" s="25"/>
      <c r="U61" s="25"/>
      <c r="V61" s="25"/>
      <c r="W61" s="25"/>
      <c r="X61" s="25"/>
      <c r="Y61" s="25"/>
      <c r="Z61" s="25"/>
      <c r="AA61" s="25"/>
      <c r="AB61" s="25"/>
      <c r="AJ61" s="25"/>
    </row>
    <row r="62" spans="2:47" x14ac:dyDescent="0.25">
      <c r="G62" s="3"/>
    </row>
    <row r="63" spans="2:47" ht="15.75" thickBot="1" x14ac:dyDescent="0.3">
      <c r="G63" s="3"/>
      <c r="J63" s="18" t="s">
        <v>131</v>
      </c>
      <c r="K63" s="6"/>
      <c r="L63" s="6"/>
      <c r="Q63" s="18" t="s">
        <v>45</v>
      </c>
      <c r="X63" s="18" t="s">
        <v>50</v>
      </c>
      <c r="AE63" s="18" t="s">
        <v>52</v>
      </c>
      <c r="AF63" s="6"/>
      <c r="AL63" s="18" t="s">
        <v>54</v>
      </c>
      <c r="AM63" s="6"/>
      <c r="AS63" s="18" t="s">
        <v>247</v>
      </c>
      <c r="AT63" s="6"/>
    </row>
    <row r="64" spans="2:47" x14ac:dyDescent="0.25">
      <c r="G64" s="3"/>
      <c r="J64" s="10">
        <f>J17</f>
        <v>16888980</v>
      </c>
      <c r="K64" s="6"/>
      <c r="L64" s="52" t="s">
        <v>46</v>
      </c>
      <c r="Q64" s="10">
        <f>Q17</f>
        <v>19997089</v>
      </c>
      <c r="S64" s="52" t="s">
        <v>46</v>
      </c>
      <c r="X64" s="10">
        <f>T17</f>
        <v>29632665</v>
      </c>
      <c r="Z64" s="52" t="s">
        <v>46</v>
      </c>
      <c r="AE64" s="10">
        <f>AA17</f>
        <v>31443908</v>
      </c>
      <c r="AF64" s="6"/>
      <c r="AG64" s="52" t="s">
        <v>46</v>
      </c>
      <c r="AL64" s="10">
        <f>AH17</f>
        <v>43997788</v>
      </c>
      <c r="AM64" s="6"/>
      <c r="AN64" s="52" t="s">
        <v>46</v>
      </c>
      <c r="AS64" s="10">
        <f>AO17</f>
        <v>54898777</v>
      </c>
      <c r="AT64" s="6"/>
      <c r="AU64" s="52" t="s">
        <v>46</v>
      </c>
    </row>
    <row r="65" spans="2:47" x14ac:dyDescent="0.25">
      <c r="G65" s="3"/>
      <c r="J65" s="6"/>
      <c r="K65" s="6"/>
      <c r="L65" s="53" t="s">
        <v>132</v>
      </c>
      <c r="S65" s="53" t="s">
        <v>47</v>
      </c>
      <c r="Z65" s="53" t="s">
        <v>51</v>
      </c>
      <c r="AE65" s="6"/>
      <c r="AF65" s="6"/>
      <c r="AG65" s="53" t="s">
        <v>53</v>
      </c>
      <c r="AL65" s="6"/>
      <c r="AM65" s="6"/>
      <c r="AN65" s="53" t="s">
        <v>17</v>
      </c>
      <c r="AS65" s="6"/>
      <c r="AT65" s="6"/>
      <c r="AU65" s="53" t="s">
        <v>98</v>
      </c>
    </row>
    <row r="66" spans="2:47" x14ac:dyDescent="0.25">
      <c r="G66" s="3"/>
      <c r="J66" s="16">
        <v>2022</v>
      </c>
      <c r="K66" s="6"/>
      <c r="L66" s="53"/>
      <c r="Q66" s="16">
        <v>2023</v>
      </c>
      <c r="S66" s="53"/>
      <c r="X66" s="16">
        <v>2024</v>
      </c>
      <c r="Z66" s="53"/>
      <c r="AE66" s="16">
        <v>2025</v>
      </c>
      <c r="AF66" s="6"/>
      <c r="AG66" s="53"/>
      <c r="AL66" s="16">
        <v>2026</v>
      </c>
      <c r="AM66" s="6"/>
      <c r="AN66" s="53"/>
      <c r="AS66" s="16">
        <v>2026</v>
      </c>
      <c r="AT66" s="6"/>
      <c r="AU66" s="53"/>
    </row>
    <row r="67" spans="2:47" x14ac:dyDescent="0.25">
      <c r="G67" s="3"/>
      <c r="J67" s="31" t="s">
        <v>19</v>
      </c>
      <c r="K67" s="6"/>
      <c r="L67" s="54" t="s">
        <v>48</v>
      </c>
      <c r="Q67" s="31" t="s">
        <v>19</v>
      </c>
      <c r="S67" s="54" t="s">
        <v>48</v>
      </c>
      <c r="X67" s="31" t="s">
        <v>19</v>
      </c>
      <c r="Z67" s="54" t="s">
        <v>48</v>
      </c>
      <c r="AE67" s="31" t="s">
        <v>19</v>
      </c>
      <c r="AF67" s="6"/>
      <c r="AG67" s="54" t="s">
        <v>48</v>
      </c>
      <c r="AL67" s="31" t="s">
        <v>19</v>
      </c>
      <c r="AM67" s="6"/>
      <c r="AN67" s="54" t="s">
        <v>48</v>
      </c>
      <c r="AS67" s="31" t="s">
        <v>19</v>
      </c>
      <c r="AT67" s="6"/>
      <c r="AU67" s="54" t="s">
        <v>48</v>
      </c>
    </row>
    <row r="68" spans="2:47" x14ac:dyDescent="0.25">
      <c r="G68" s="3"/>
      <c r="J68" s="6">
        <f>J35</f>
        <v>61</v>
      </c>
      <c r="K68" s="6"/>
      <c r="L68" s="55">
        <f>J64/J68</f>
        <v>276868.52459016396</v>
      </c>
      <c r="Q68" s="6">
        <f>Q35</f>
        <v>80</v>
      </c>
      <c r="S68" s="55">
        <f>Q64/Q68</f>
        <v>249963.61249999999</v>
      </c>
      <c r="X68" s="6">
        <f>X35</f>
        <v>95</v>
      </c>
      <c r="Z68" s="55">
        <f>X64/X68</f>
        <v>311922.78947368421</v>
      </c>
      <c r="AE68" s="6">
        <f>AE35</f>
        <v>120</v>
      </c>
      <c r="AF68" s="6"/>
      <c r="AG68" s="55">
        <f>AE64/AE68</f>
        <v>262032.56666666668</v>
      </c>
      <c r="AL68" s="6">
        <f>AH35+AG35</f>
        <v>127</v>
      </c>
      <c r="AM68" s="6"/>
      <c r="AN68" s="55">
        <f>AL64/AL68</f>
        <v>346439.2755905512</v>
      </c>
      <c r="AS68" s="6">
        <f>AO35+AN35</f>
        <v>140</v>
      </c>
      <c r="AT68" s="6"/>
      <c r="AU68" s="55">
        <f>AS64/AS68</f>
        <v>392134.12142857141</v>
      </c>
    </row>
    <row r="69" spans="2:47" x14ac:dyDescent="0.25">
      <c r="G69" s="3"/>
      <c r="J69" s="6"/>
      <c r="K69" s="6"/>
      <c r="L69" s="53"/>
      <c r="S69" s="53"/>
      <c r="Z69" s="53"/>
      <c r="AE69" s="6"/>
      <c r="AF69" s="6"/>
      <c r="AG69" s="53"/>
      <c r="AL69" s="6"/>
      <c r="AM69" s="6"/>
      <c r="AN69" s="53"/>
      <c r="AS69" s="6"/>
      <c r="AT69" s="6"/>
      <c r="AU69" s="53"/>
    </row>
    <row r="70" spans="2:47" x14ac:dyDescent="0.25">
      <c r="J70" s="16">
        <v>2022</v>
      </c>
      <c r="K70" s="6"/>
      <c r="L70" s="54" t="s">
        <v>49</v>
      </c>
      <c r="Q70" s="16">
        <v>2023</v>
      </c>
      <c r="S70" s="54" t="s">
        <v>49</v>
      </c>
      <c r="X70" s="16">
        <v>2024</v>
      </c>
      <c r="Z70" s="54" t="s">
        <v>49</v>
      </c>
      <c r="AE70" s="16">
        <v>2025</v>
      </c>
      <c r="AF70" s="6"/>
      <c r="AG70" s="54" t="s">
        <v>49</v>
      </c>
      <c r="AL70" s="16">
        <v>2026</v>
      </c>
      <c r="AM70" s="6"/>
      <c r="AN70" s="54" t="s">
        <v>49</v>
      </c>
      <c r="AS70" s="16">
        <v>2026</v>
      </c>
      <c r="AT70" s="6"/>
      <c r="AU70" s="54" t="s">
        <v>49</v>
      </c>
    </row>
    <row r="71" spans="2:47" ht="15.75" thickBot="1" x14ac:dyDescent="0.3">
      <c r="J71" s="18" t="s">
        <v>29</v>
      </c>
      <c r="K71" s="6"/>
      <c r="L71" s="56">
        <f>J64/J72</f>
        <v>179670</v>
      </c>
      <c r="Q71" s="18" t="s">
        <v>29</v>
      </c>
      <c r="S71" s="56">
        <f>Q64/Q72</f>
        <v>158707.05555555556</v>
      </c>
      <c r="X71" s="18" t="s">
        <v>29</v>
      </c>
      <c r="Z71" s="56">
        <f>X64/X72</f>
        <v>198876.94630872484</v>
      </c>
      <c r="AE71" s="18" t="s">
        <v>29</v>
      </c>
      <c r="AF71" s="6"/>
      <c r="AG71" s="56">
        <f>AE64/AE72</f>
        <v>171824.63387978141</v>
      </c>
      <c r="AL71" s="18" t="s">
        <v>29</v>
      </c>
      <c r="AM71" s="6"/>
      <c r="AN71" s="56">
        <f>AL64/AL72</f>
        <v>216737.87192118226</v>
      </c>
      <c r="AS71" s="18" t="s">
        <v>29</v>
      </c>
      <c r="AT71" s="6"/>
      <c r="AU71" s="56">
        <f>AS64/AS72</f>
        <v>237657.04329004328</v>
      </c>
    </row>
    <row r="72" spans="2:47" x14ac:dyDescent="0.25">
      <c r="J72" s="6">
        <f>J40</f>
        <v>94</v>
      </c>
      <c r="K72" s="6"/>
      <c r="L72" s="6"/>
      <c r="Q72" s="6">
        <f>Q40</f>
        <v>126</v>
      </c>
      <c r="X72" s="6">
        <f>X40</f>
        <v>149</v>
      </c>
      <c r="AE72" s="6">
        <f>AE40</f>
        <v>183</v>
      </c>
      <c r="AF72" s="6"/>
      <c r="AL72" s="6">
        <f>AH40+AG40</f>
        <v>203</v>
      </c>
      <c r="AM72" s="6"/>
      <c r="AS72" s="6">
        <f>AO40+AN40</f>
        <v>231</v>
      </c>
      <c r="AT72" s="6"/>
    </row>
    <row r="74" spans="2:47" s="20" customFormat="1" x14ac:dyDescent="0.25">
      <c r="B74" s="40" t="s">
        <v>130</v>
      </c>
      <c r="O74" s="25"/>
      <c r="Q74" s="25"/>
      <c r="R74" s="25"/>
      <c r="S74" s="25"/>
      <c r="T74" s="25"/>
      <c r="U74" s="25"/>
      <c r="V74" s="25"/>
      <c r="W74" s="25"/>
      <c r="X74" s="25"/>
      <c r="Y74" s="25"/>
      <c r="Z74" s="25"/>
      <c r="AA74" s="25"/>
      <c r="AB74" s="25"/>
      <c r="AJ74" s="25"/>
    </row>
    <row r="76" spans="2:47" x14ac:dyDescent="0.25">
      <c r="J76" s="27">
        <v>2022</v>
      </c>
      <c r="K76" s="6"/>
      <c r="Q76" s="27">
        <v>2023</v>
      </c>
      <c r="X76" s="27">
        <v>2024</v>
      </c>
      <c r="AE76" s="27">
        <v>2025</v>
      </c>
      <c r="AF76" s="6"/>
      <c r="AL76" s="27">
        <v>2026</v>
      </c>
      <c r="AM76" s="6"/>
      <c r="AS76" s="27">
        <v>2027</v>
      </c>
      <c r="AT76" s="6"/>
    </row>
    <row r="77" spans="2:47" x14ac:dyDescent="0.25">
      <c r="J77" s="31" t="s">
        <v>14</v>
      </c>
      <c r="K77" s="6"/>
      <c r="Q77" s="31" t="s">
        <v>14</v>
      </c>
      <c r="X77" s="31" t="s">
        <v>14</v>
      </c>
      <c r="AE77" s="31" t="s">
        <v>14</v>
      </c>
      <c r="AF77" s="6"/>
      <c r="AL77" s="31" t="s">
        <v>14</v>
      </c>
      <c r="AM77" s="6"/>
      <c r="AS77" s="31" t="s">
        <v>14</v>
      </c>
      <c r="AT77" s="6"/>
    </row>
    <row r="78" spans="2:47" x14ac:dyDescent="0.25">
      <c r="J78" s="10">
        <f>J24</f>
        <v>97347</v>
      </c>
      <c r="K78" s="6"/>
      <c r="Q78" s="10">
        <f>Q24</f>
        <v>101980</v>
      </c>
      <c r="X78" s="10">
        <f>T24</f>
        <v>144332</v>
      </c>
      <c r="AE78" s="10">
        <f>AA24</f>
        <v>151690</v>
      </c>
      <c r="AF78" s="6"/>
      <c r="AL78" s="10">
        <f>AH24</f>
        <v>237449</v>
      </c>
      <c r="AM78" s="6"/>
      <c r="AS78" s="10">
        <f>AO24</f>
        <v>345777</v>
      </c>
      <c r="AT78" s="6"/>
    </row>
    <row r="79" spans="2:47" x14ac:dyDescent="0.25">
      <c r="J79" s="6"/>
      <c r="K79" s="6"/>
      <c r="L79" s="16">
        <v>2022</v>
      </c>
      <c r="S79" s="16">
        <v>2023</v>
      </c>
      <c r="Z79" s="16">
        <v>2024</v>
      </c>
      <c r="AE79" s="6"/>
      <c r="AF79" s="6"/>
      <c r="AG79" s="16">
        <v>2025</v>
      </c>
      <c r="AL79" s="6"/>
      <c r="AM79" s="6"/>
      <c r="AN79" s="16">
        <v>2026</v>
      </c>
      <c r="AS79" s="6"/>
      <c r="AT79" s="6"/>
      <c r="AU79" s="16">
        <v>2027</v>
      </c>
    </row>
    <row r="80" spans="2:47" x14ac:dyDescent="0.25">
      <c r="J80" s="16">
        <v>2022</v>
      </c>
      <c r="K80" s="6"/>
      <c r="L80" s="16" t="s">
        <v>55</v>
      </c>
      <c r="Q80" s="16">
        <v>2023</v>
      </c>
      <c r="S80" s="16" t="s">
        <v>55</v>
      </c>
      <c r="X80" s="16">
        <v>2024</v>
      </c>
      <c r="Z80" s="16" t="s">
        <v>55</v>
      </c>
      <c r="AE80" s="16">
        <v>2025</v>
      </c>
      <c r="AF80" s="6"/>
      <c r="AG80" s="16" t="s">
        <v>55</v>
      </c>
      <c r="AL80" s="16">
        <v>2026</v>
      </c>
      <c r="AM80" s="6"/>
      <c r="AN80" s="16" t="s">
        <v>55</v>
      </c>
      <c r="AS80" s="16">
        <v>2027</v>
      </c>
      <c r="AT80" s="6"/>
      <c r="AU80" s="16" t="s">
        <v>55</v>
      </c>
    </row>
    <row r="81" spans="2:47" x14ac:dyDescent="0.25">
      <c r="J81" s="18" t="s">
        <v>29</v>
      </c>
      <c r="K81" s="6"/>
      <c r="L81" s="18" t="s">
        <v>56</v>
      </c>
      <c r="Q81" s="18" t="s">
        <v>29</v>
      </c>
      <c r="S81" s="18" t="s">
        <v>56</v>
      </c>
      <c r="X81" s="18" t="s">
        <v>29</v>
      </c>
      <c r="Z81" s="18" t="s">
        <v>56</v>
      </c>
      <c r="AE81" s="18" t="s">
        <v>29</v>
      </c>
      <c r="AF81" s="6"/>
      <c r="AG81" s="18" t="s">
        <v>56</v>
      </c>
      <c r="AL81" s="18" t="s">
        <v>29</v>
      </c>
      <c r="AM81" s="6"/>
      <c r="AN81" s="18" t="s">
        <v>56</v>
      </c>
      <c r="AS81" s="18" t="s">
        <v>29</v>
      </c>
      <c r="AT81" s="6"/>
      <c r="AU81" s="18" t="s">
        <v>56</v>
      </c>
    </row>
    <row r="82" spans="2:47" x14ac:dyDescent="0.25">
      <c r="J82" s="6">
        <f>J40</f>
        <v>94</v>
      </c>
      <c r="K82" s="6"/>
      <c r="L82" s="34">
        <f>J78/J82</f>
        <v>1035.6063829787233</v>
      </c>
      <c r="Q82" s="6">
        <f>Q40</f>
        <v>126</v>
      </c>
      <c r="S82" s="34">
        <f>Q78/Q82</f>
        <v>809.3650793650794</v>
      </c>
      <c r="X82" s="6">
        <f>T40+S40</f>
        <v>149</v>
      </c>
      <c r="Z82" s="34">
        <f>X78/X82</f>
        <v>968.67114093959731</v>
      </c>
      <c r="AE82" s="6">
        <f>AA40</f>
        <v>136</v>
      </c>
      <c r="AF82" s="6"/>
      <c r="AG82" s="34">
        <f>AE78/AE82</f>
        <v>1115.3676470588234</v>
      </c>
      <c r="AL82" s="6">
        <f>AH40+AG40</f>
        <v>203</v>
      </c>
      <c r="AM82" s="6"/>
      <c r="AN82" s="34">
        <f>AL78/AL82</f>
        <v>1169.6995073891626</v>
      </c>
      <c r="AS82" s="6">
        <f>AO40+AN40</f>
        <v>231</v>
      </c>
      <c r="AT82" s="6"/>
      <c r="AU82" s="34">
        <f>AS78/AS82</f>
        <v>1496.8701298701299</v>
      </c>
    </row>
    <row r="83" spans="2:47" x14ac:dyDescent="0.25">
      <c r="K83" s="6"/>
      <c r="AF83" s="6"/>
      <c r="AM83" s="6"/>
      <c r="AT83" s="6"/>
    </row>
    <row r="84" spans="2:47" x14ac:dyDescent="0.25">
      <c r="J84" s="6"/>
      <c r="K84" s="6"/>
      <c r="L84" s="16">
        <v>2022</v>
      </c>
      <c r="S84" s="16">
        <v>2023</v>
      </c>
      <c r="Z84" s="16">
        <v>2024</v>
      </c>
      <c r="AE84" s="6"/>
      <c r="AF84" s="6"/>
      <c r="AG84" s="16">
        <v>2025</v>
      </c>
      <c r="AL84" s="6"/>
      <c r="AM84" s="6"/>
      <c r="AN84" s="16">
        <v>2026</v>
      </c>
      <c r="AS84" s="6"/>
      <c r="AT84" s="6"/>
      <c r="AU84" s="16">
        <v>2027</v>
      </c>
    </row>
    <row r="85" spans="2:47" x14ac:dyDescent="0.25">
      <c r="J85" s="16">
        <v>2022</v>
      </c>
      <c r="K85" s="6"/>
      <c r="L85" s="16" t="s">
        <v>55</v>
      </c>
      <c r="Q85" s="16">
        <v>2023</v>
      </c>
      <c r="S85" s="16" t="s">
        <v>55</v>
      </c>
      <c r="X85" s="16">
        <v>2024</v>
      </c>
      <c r="Z85" s="16" t="s">
        <v>55</v>
      </c>
      <c r="AE85" s="16">
        <v>2025</v>
      </c>
      <c r="AF85" s="6"/>
      <c r="AG85" s="16" t="s">
        <v>55</v>
      </c>
      <c r="AL85" s="16">
        <v>2026</v>
      </c>
      <c r="AM85" s="6"/>
      <c r="AN85" s="16" t="s">
        <v>55</v>
      </c>
      <c r="AS85" s="16">
        <v>2027</v>
      </c>
      <c r="AT85" s="6"/>
      <c r="AU85" s="16" t="s">
        <v>55</v>
      </c>
    </row>
    <row r="86" spans="2:47" x14ac:dyDescent="0.25">
      <c r="J86" s="18" t="s">
        <v>90</v>
      </c>
      <c r="K86" s="6"/>
      <c r="L86" s="18" t="s">
        <v>91</v>
      </c>
      <c r="Q86" s="18" t="s">
        <v>90</v>
      </c>
      <c r="S86" s="18" t="s">
        <v>91</v>
      </c>
      <c r="X86" s="18" t="s">
        <v>90</v>
      </c>
      <c r="Z86" s="18" t="s">
        <v>91</v>
      </c>
      <c r="AE86" s="18" t="s">
        <v>90</v>
      </c>
      <c r="AF86" s="6"/>
      <c r="AG86" s="18" t="s">
        <v>91</v>
      </c>
      <c r="AL86" s="18" t="s">
        <v>90</v>
      </c>
      <c r="AM86" s="6"/>
      <c r="AN86" s="18" t="s">
        <v>91</v>
      </c>
      <c r="AS86" s="18" t="s">
        <v>90</v>
      </c>
      <c r="AT86" s="6"/>
      <c r="AU86" s="18" t="s">
        <v>91</v>
      </c>
    </row>
    <row r="87" spans="2:47" x14ac:dyDescent="0.25">
      <c r="J87" s="48">
        <f>J35</f>
        <v>61</v>
      </c>
      <c r="K87" s="6"/>
      <c r="L87" s="34">
        <f>J78/J87</f>
        <v>1595.8524590163934</v>
      </c>
      <c r="Q87" s="48">
        <f>Q35</f>
        <v>80</v>
      </c>
      <c r="S87" s="34">
        <f>Q78/Q87</f>
        <v>1274.75</v>
      </c>
      <c r="X87" s="6">
        <f>X35</f>
        <v>95</v>
      </c>
      <c r="Z87" s="34">
        <f>X78/X87</f>
        <v>1519.2842105263157</v>
      </c>
      <c r="AE87" s="6">
        <f>AE35</f>
        <v>120</v>
      </c>
      <c r="AF87" s="6"/>
      <c r="AG87" s="34">
        <f>AE78/AE87</f>
        <v>1264.0833333333333</v>
      </c>
      <c r="AL87" s="6">
        <f>AL68</f>
        <v>127</v>
      </c>
      <c r="AM87" s="6"/>
      <c r="AN87" s="34">
        <f>AL78/AL87</f>
        <v>1869.6771653543308</v>
      </c>
      <c r="AS87" s="6">
        <f>AS68</f>
        <v>140</v>
      </c>
      <c r="AT87" s="6"/>
      <c r="AU87" s="34">
        <f>AS78/AS87</f>
        <v>2469.8357142857144</v>
      </c>
    </row>
    <row r="88" spans="2:47" x14ac:dyDescent="0.25">
      <c r="AF88" s="6"/>
      <c r="AG88" s="6"/>
      <c r="AH88" s="6"/>
      <c r="AM88" s="6"/>
      <c r="AN88" s="6"/>
      <c r="AO88" s="6"/>
    </row>
    <row r="89" spans="2:47" s="20" customFormat="1" x14ac:dyDescent="0.25">
      <c r="B89" s="40" t="s">
        <v>139</v>
      </c>
      <c r="O89" s="25"/>
      <c r="Q89" s="25"/>
      <c r="R89" s="25"/>
      <c r="S89" s="25"/>
      <c r="T89" s="25"/>
      <c r="U89" s="25"/>
      <c r="V89" s="25"/>
      <c r="W89" s="25"/>
      <c r="X89" s="25"/>
      <c r="Y89" s="25"/>
      <c r="Z89" s="25"/>
      <c r="AA89" s="25"/>
      <c r="AB89" s="25"/>
      <c r="AJ89" s="25"/>
    </row>
    <row r="90" spans="2:47" x14ac:dyDescent="0.25">
      <c r="B90" s="26"/>
      <c r="AB90" s="6"/>
      <c r="AD90"/>
    </row>
    <row r="92" spans="2:47" x14ac:dyDescent="0.25">
      <c r="C92" t="s">
        <v>57</v>
      </c>
      <c r="J92" s="16" t="s">
        <v>55</v>
      </c>
      <c r="K92" s="6"/>
      <c r="L92" s="16" t="s">
        <v>64</v>
      </c>
      <c r="Q92" s="16" t="s">
        <v>55</v>
      </c>
      <c r="S92" s="16" t="s">
        <v>64</v>
      </c>
      <c r="Y92" s="16" t="s">
        <v>55</v>
      </c>
      <c r="AA92" s="16" t="s">
        <v>64</v>
      </c>
      <c r="AF92" s="16" t="s">
        <v>55</v>
      </c>
      <c r="AG92" s="6"/>
      <c r="AH92" s="16" t="s">
        <v>64</v>
      </c>
      <c r="AM92" s="16" t="s">
        <v>55</v>
      </c>
      <c r="AN92" s="6"/>
      <c r="AO92" s="16" t="s">
        <v>64</v>
      </c>
      <c r="AS92" s="16" t="s">
        <v>55</v>
      </c>
      <c r="AT92" s="6"/>
      <c r="AU92" s="16" t="s">
        <v>64</v>
      </c>
    </row>
    <row r="93" spans="2:47" x14ac:dyDescent="0.25">
      <c r="C93" t="s">
        <v>133</v>
      </c>
      <c r="J93" s="18" t="s">
        <v>56</v>
      </c>
      <c r="K93" s="6"/>
      <c r="L93" s="16" t="s">
        <v>66</v>
      </c>
      <c r="Q93" s="18" t="s">
        <v>56</v>
      </c>
      <c r="S93" s="16" t="s">
        <v>66</v>
      </c>
      <c r="Y93" s="18" t="s">
        <v>56</v>
      </c>
      <c r="AA93" s="16" t="s">
        <v>66</v>
      </c>
      <c r="AF93" s="18" t="s">
        <v>56</v>
      </c>
      <c r="AG93" s="6"/>
      <c r="AH93" s="16" t="s">
        <v>66</v>
      </c>
      <c r="AM93" s="18" t="s">
        <v>56</v>
      </c>
      <c r="AN93" s="6"/>
      <c r="AO93" s="16" t="s">
        <v>66</v>
      </c>
      <c r="AS93" s="18" t="s">
        <v>56</v>
      </c>
      <c r="AT93" s="6"/>
      <c r="AU93" s="16" t="s">
        <v>66</v>
      </c>
    </row>
    <row r="94" spans="2:47" x14ac:dyDescent="0.25">
      <c r="C94" t="s">
        <v>58</v>
      </c>
      <c r="J94" s="34">
        <f>L82</f>
        <v>1035.6063829787233</v>
      </c>
      <c r="K94" s="6"/>
      <c r="L94" s="18" t="s">
        <v>67</v>
      </c>
      <c r="Q94" s="34">
        <f>S82</f>
        <v>809.3650793650794</v>
      </c>
      <c r="S94" s="18" t="s">
        <v>67</v>
      </c>
      <c r="Y94" s="34">
        <f>Z82</f>
        <v>968.67114093959731</v>
      </c>
      <c r="AA94" s="18" t="s">
        <v>67</v>
      </c>
      <c r="AF94" s="34">
        <f>AG82</f>
        <v>1115.3676470588234</v>
      </c>
      <c r="AG94" s="6"/>
      <c r="AH94" s="18" t="s">
        <v>67</v>
      </c>
      <c r="AM94" s="34">
        <f>AN82</f>
        <v>1169.6995073891626</v>
      </c>
      <c r="AN94" s="6"/>
      <c r="AO94" s="18" t="s">
        <v>67</v>
      </c>
      <c r="AS94" s="34">
        <f>AU82</f>
        <v>1496.8701298701299</v>
      </c>
      <c r="AT94" s="6"/>
      <c r="AU94" s="18" t="s">
        <v>67</v>
      </c>
    </row>
    <row r="95" spans="2:47" x14ac:dyDescent="0.25">
      <c r="J95" s="6"/>
      <c r="K95" s="6"/>
      <c r="L95" s="45">
        <v>22</v>
      </c>
      <c r="S95" s="6">
        <f>L95</f>
        <v>22</v>
      </c>
      <c r="AA95" s="6">
        <f>L95</f>
        <v>22</v>
      </c>
      <c r="AF95" s="6"/>
      <c r="AG95" s="6"/>
      <c r="AH95" s="6">
        <f>L95</f>
        <v>22</v>
      </c>
      <c r="AM95" s="6"/>
      <c r="AN95" s="6"/>
      <c r="AO95" s="6">
        <f>L95</f>
        <v>22</v>
      </c>
      <c r="AS95" s="6"/>
      <c r="AT95" s="6"/>
      <c r="AU95" s="6">
        <v>22</v>
      </c>
    </row>
    <row r="96" spans="2:47" x14ac:dyDescent="0.25">
      <c r="C96" t="s">
        <v>59</v>
      </c>
      <c r="J96" s="16" t="s">
        <v>102</v>
      </c>
      <c r="K96" s="6"/>
      <c r="L96" s="6"/>
      <c r="Q96" s="16" t="s">
        <v>102</v>
      </c>
      <c r="Y96" s="16" t="s">
        <v>60</v>
      </c>
      <c r="AF96" s="16" t="s">
        <v>60</v>
      </c>
      <c r="AG96" s="6"/>
      <c r="AH96" s="6"/>
      <c r="AM96" s="16" t="s">
        <v>60</v>
      </c>
      <c r="AN96" s="6"/>
      <c r="AO96" s="6"/>
      <c r="AS96" s="16" t="s">
        <v>60</v>
      </c>
      <c r="AT96" s="6"/>
      <c r="AU96" s="6"/>
    </row>
    <row r="97" spans="2:47" x14ac:dyDescent="0.25">
      <c r="C97" t="s">
        <v>134</v>
      </c>
      <c r="J97" s="18" t="s">
        <v>61</v>
      </c>
      <c r="K97" s="6"/>
      <c r="L97" s="6"/>
      <c r="Q97" s="18" t="s">
        <v>61</v>
      </c>
      <c r="Y97" s="18" t="s">
        <v>61</v>
      </c>
      <c r="AF97" s="18" t="s">
        <v>61</v>
      </c>
      <c r="AG97" s="6"/>
      <c r="AH97" s="6"/>
      <c r="AM97" s="18" t="s">
        <v>61</v>
      </c>
      <c r="AN97" s="6"/>
      <c r="AO97" s="6"/>
      <c r="AS97" s="18" t="s">
        <v>61</v>
      </c>
      <c r="AT97" s="6"/>
      <c r="AU97" s="6"/>
    </row>
    <row r="98" spans="2:47" x14ac:dyDescent="0.25">
      <c r="C98" t="s">
        <v>135</v>
      </c>
      <c r="J98" s="45">
        <v>7.4</v>
      </c>
      <c r="K98" s="6"/>
      <c r="L98" s="6"/>
      <c r="Q98" s="45">
        <v>8.1</v>
      </c>
      <c r="Y98" s="45">
        <v>9</v>
      </c>
      <c r="AF98" s="45">
        <v>9.6999999999999993</v>
      </c>
      <c r="AG98" s="6"/>
      <c r="AH98" s="6"/>
      <c r="AM98" s="45">
        <v>10.7</v>
      </c>
      <c r="AN98" s="6"/>
      <c r="AO98" s="6"/>
      <c r="AS98" s="45">
        <v>11.3</v>
      </c>
      <c r="AT98" s="6"/>
      <c r="AU98" s="6"/>
    </row>
    <row r="99" spans="2:47" x14ac:dyDescent="0.25">
      <c r="J99" s="6"/>
      <c r="K99" s="6"/>
      <c r="L99" s="6"/>
      <c r="AF99" s="6"/>
      <c r="AG99" s="6"/>
      <c r="AH99" s="6"/>
      <c r="AM99" s="6"/>
      <c r="AN99" s="6"/>
      <c r="AO99" s="6"/>
      <c r="AS99" s="6"/>
      <c r="AT99" s="6"/>
      <c r="AU99" s="6"/>
    </row>
    <row r="100" spans="2:47" x14ac:dyDescent="0.25">
      <c r="J100" s="16" t="s">
        <v>62</v>
      </c>
      <c r="K100" s="6"/>
      <c r="L100" s="16" t="s">
        <v>64</v>
      </c>
      <c r="Q100" s="16" t="s">
        <v>62</v>
      </c>
      <c r="S100" s="16" t="s">
        <v>64</v>
      </c>
      <c r="Y100" s="16" t="s">
        <v>62</v>
      </c>
      <c r="AA100" s="16" t="s">
        <v>64</v>
      </c>
      <c r="AF100" s="16" t="s">
        <v>62</v>
      </c>
      <c r="AG100" s="6"/>
      <c r="AH100" s="16" t="s">
        <v>64</v>
      </c>
      <c r="AM100" s="16" t="s">
        <v>62</v>
      </c>
      <c r="AN100" s="6"/>
      <c r="AO100" s="16" t="s">
        <v>64</v>
      </c>
      <c r="AS100" s="16" t="s">
        <v>62</v>
      </c>
      <c r="AT100" s="6"/>
      <c r="AU100" s="16" t="s">
        <v>64</v>
      </c>
    </row>
    <row r="101" spans="2:47" x14ac:dyDescent="0.25">
      <c r="J101" s="18" t="s">
        <v>63</v>
      </c>
      <c r="K101" s="6"/>
      <c r="L101" s="18" t="s">
        <v>65</v>
      </c>
      <c r="Q101" s="18" t="s">
        <v>63</v>
      </c>
      <c r="S101" s="18" t="s">
        <v>65</v>
      </c>
      <c r="Y101" s="18" t="s">
        <v>63</v>
      </c>
      <c r="AA101" s="18" t="s">
        <v>65</v>
      </c>
      <c r="AF101" s="18" t="s">
        <v>63</v>
      </c>
      <c r="AG101" s="6"/>
      <c r="AH101" s="18" t="s">
        <v>65</v>
      </c>
      <c r="AM101" s="18" t="s">
        <v>63</v>
      </c>
      <c r="AN101" s="6"/>
      <c r="AO101" s="18" t="s">
        <v>65</v>
      </c>
      <c r="AS101" s="18" t="s">
        <v>63</v>
      </c>
      <c r="AT101" s="6"/>
      <c r="AU101" s="18" t="s">
        <v>65</v>
      </c>
    </row>
    <row r="102" spans="2:47" x14ac:dyDescent="0.25">
      <c r="J102" s="34">
        <f>J94*J98</f>
        <v>7663.4872340425527</v>
      </c>
      <c r="K102" s="6"/>
      <c r="L102" s="34">
        <f>J94*L95</f>
        <v>22783.340425531915</v>
      </c>
      <c r="Q102" s="34">
        <f>Q94*Q98</f>
        <v>6555.8571428571431</v>
      </c>
      <c r="S102" s="34">
        <f>Q94*S95</f>
        <v>17806.031746031746</v>
      </c>
      <c r="Y102" s="34">
        <f>Y94*Y98</f>
        <v>8718.040268456376</v>
      </c>
      <c r="AA102" s="34">
        <f>Y94*AA95</f>
        <v>21310.765100671142</v>
      </c>
      <c r="AF102" s="34">
        <f>AF94*AF98</f>
        <v>10819.066176470586</v>
      </c>
      <c r="AG102" s="6"/>
      <c r="AH102" s="34">
        <f>AF94*AH95</f>
        <v>24538.088235294115</v>
      </c>
      <c r="AM102" s="34">
        <f>AM94*AM98</f>
        <v>12515.784729064038</v>
      </c>
      <c r="AN102" s="6"/>
      <c r="AO102" s="34">
        <f>AM94*AO95</f>
        <v>25733.389162561576</v>
      </c>
      <c r="AS102" s="34">
        <f>AS94*AS98</f>
        <v>16914.632467532469</v>
      </c>
      <c r="AT102" s="6"/>
      <c r="AU102" s="34">
        <f>AS94*AU95</f>
        <v>32931.142857142855</v>
      </c>
    </row>
    <row r="104" spans="2:47" s="20" customFormat="1" x14ac:dyDescent="0.25">
      <c r="B104" s="40" t="s">
        <v>138</v>
      </c>
      <c r="O104" s="25"/>
      <c r="Q104" s="25"/>
      <c r="R104" s="25"/>
      <c r="S104" s="25"/>
      <c r="T104" s="25"/>
      <c r="U104" s="25"/>
      <c r="V104" s="25"/>
      <c r="W104" s="25"/>
      <c r="X104" s="25"/>
      <c r="Y104" s="25"/>
      <c r="Z104" s="25"/>
      <c r="AA104" s="25"/>
      <c r="AB104" s="25"/>
      <c r="AJ104" s="25"/>
    </row>
    <row r="105" spans="2:47" x14ac:dyDescent="0.25">
      <c r="G105" s="3"/>
    </row>
    <row r="106" spans="2:47" x14ac:dyDescent="0.25">
      <c r="C106" t="s">
        <v>57</v>
      </c>
      <c r="G106" s="3"/>
      <c r="J106" s="16">
        <v>2022</v>
      </c>
      <c r="Q106" s="16">
        <v>2023</v>
      </c>
      <c r="Y106" s="16">
        <v>2024</v>
      </c>
      <c r="AF106" s="16">
        <v>2025</v>
      </c>
      <c r="AM106" s="16">
        <v>2026</v>
      </c>
      <c r="AT106" s="16">
        <v>2027</v>
      </c>
    </row>
    <row r="107" spans="2:47" x14ac:dyDescent="0.25">
      <c r="C107" t="s">
        <v>69</v>
      </c>
      <c r="G107" s="3"/>
      <c r="J107" s="16" t="s">
        <v>72</v>
      </c>
      <c r="Q107" s="16" t="s">
        <v>72</v>
      </c>
      <c r="Y107" s="16" t="s">
        <v>72</v>
      </c>
      <c r="AF107" s="16" t="s">
        <v>72</v>
      </c>
      <c r="AM107" s="16" t="s">
        <v>72</v>
      </c>
      <c r="AT107" s="16" t="s">
        <v>72</v>
      </c>
    </row>
    <row r="108" spans="2:47" x14ac:dyDescent="0.25">
      <c r="C108" t="s">
        <v>70</v>
      </c>
      <c r="G108" s="3"/>
      <c r="J108" s="18" t="s">
        <v>73</v>
      </c>
      <c r="Q108" s="18" t="s">
        <v>73</v>
      </c>
      <c r="Y108" s="18" t="s">
        <v>73</v>
      </c>
      <c r="AF108" s="18" t="s">
        <v>73</v>
      </c>
      <c r="AM108" s="18" t="s">
        <v>73</v>
      </c>
      <c r="AT108" s="18" t="s">
        <v>73</v>
      </c>
    </row>
    <row r="109" spans="2:47" x14ac:dyDescent="0.25">
      <c r="C109" t="s">
        <v>71</v>
      </c>
      <c r="G109" s="3"/>
      <c r="J109" s="34">
        <f>J24</f>
        <v>97347</v>
      </c>
      <c r="Q109" s="34">
        <f>Q24</f>
        <v>101980</v>
      </c>
      <c r="Y109" s="34">
        <f>T24</f>
        <v>144332</v>
      </c>
      <c r="AF109" s="34">
        <f>AA24</f>
        <v>151690</v>
      </c>
      <c r="AM109" s="34">
        <f>AH24</f>
        <v>237449</v>
      </c>
      <c r="AT109" s="34">
        <f>AO24</f>
        <v>345777</v>
      </c>
    </row>
    <row r="110" spans="2:47" x14ac:dyDescent="0.25">
      <c r="C110" t="s">
        <v>75</v>
      </c>
      <c r="G110" s="3"/>
      <c r="J110" s="6"/>
      <c r="AF110" s="6"/>
      <c r="AM110" s="6"/>
      <c r="AT110" s="6"/>
    </row>
    <row r="111" spans="2:47" x14ac:dyDescent="0.25">
      <c r="G111" s="3"/>
      <c r="J111" s="16" t="s">
        <v>72</v>
      </c>
      <c r="Q111" s="16" t="s">
        <v>72</v>
      </c>
      <c r="Y111" s="16" t="s">
        <v>72</v>
      </c>
      <c r="AF111" s="16" t="s">
        <v>72</v>
      </c>
      <c r="AM111" s="16" t="s">
        <v>72</v>
      </c>
      <c r="AT111" s="16" t="s">
        <v>72</v>
      </c>
    </row>
    <row r="112" spans="2:47" x14ac:dyDescent="0.25">
      <c r="G112" s="3"/>
      <c r="J112" s="18" t="s">
        <v>74</v>
      </c>
      <c r="Q112" s="18" t="s">
        <v>74</v>
      </c>
      <c r="Y112" s="18" t="s">
        <v>74</v>
      </c>
      <c r="AF112" s="18" t="s">
        <v>74</v>
      </c>
      <c r="AM112" s="18" t="s">
        <v>74</v>
      </c>
      <c r="AT112" s="18" t="s">
        <v>74</v>
      </c>
    </row>
    <row r="113" spans="2:48" x14ac:dyDescent="0.25">
      <c r="G113" s="3"/>
      <c r="J113" s="9">
        <v>23556</v>
      </c>
      <c r="Q113" s="9">
        <v>43108.99</v>
      </c>
      <c r="Y113" s="9">
        <v>40667.870000000003</v>
      </c>
      <c r="AF113" s="9">
        <v>46227</v>
      </c>
      <c r="AM113" s="9">
        <v>56713.45</v>
      </c>
      <c r="AT113" s="9">
        <v>56713.45</v>
      </c>
    </row>
    <row r="114" spans="2:48" x14ac:dyDescent="0.25">
      <c r="J114" s="6"/>
      <c r="AF114" s="6"/>
      <c r="AM114" s="6"/>
      <c r="AT114" s="6"/>
    </row>
    <row r="115" spans="2:48" x14ac:dyDescent="0.25">
      <c r="G115" s="3"/>
      <c r="J115" s="16" t="s">
        <v>78</v>
      </c>
      <c r="Q115" s="16" t="s">
        <v>78</v>
      </c>
      <c r="Y115" s="16" t="s">
        <v>78</v>
      </c>
      <c r="AF115" s="16" t="s">
        <v>78</v>
      </c>
      <c r="AM115" s="16" t="s">
        <v>78</v>
      </c>
      <c r="AT115" s="16" t="s">
        <v>78</v>
      </c>
    </row>
    <row r="116" spans="2:48" x14ac:dyDescent="0.25">
      <c r="G116" s="3"/>
      <c r="J116" s="18" t="s">
        <v>76</v>
      </c>
      <c r="Q116" s="18" t="s">
        <v>76</v>
      </c>
      <c r="Y116" s="18" t="s">
        <v>76</v>
      </c>
      <c r="AF116" s="18" t="s">
        <v>76</v>
      </c>
      <c r="AM116" s="18" t="s">
        <v>76</v>
      </c>
      <c r="AT116" s="18" t="s">
        <v>76</v>
      </c>
    </row>
    <row r="117" spans="2:48" x14ac:dyDescent="0.25">
      <c r="G117" s="3"/>
      <c r="J117" s="34">
        <f>J109-J113</f>
        <v>73791</v>
      </c>
      <c r="Q117" s="34">
        <f>Q109-Q113</f>
        <v>58871.01</v>
      </c>
      <c r="Y117" s="34">
        <f>Y109-Y113</f>
        <v>103664.13</v>
      </c>
      <c r="AF117" s="34">
        <f>AF109-AF113</f>
        <v>105463</v>
      </c>
      <c r="AM117" s="34">
        <f>AM109-AM113</f>
        <v>180735.55</v>
      </c>
      <c r="AT117" s="34">
        <f>AT109-AT113</f>
        <v>289063.55</v>
      </c>
    </row>
    <row r="118" spans="2:48" x14ac:dyDescent="0.25">
      <c r="G118" s="3"/>
      <c r="J118" s="6"/>
      <c r="AF118" s="6"/>
      <c r="AM118" s="6"/>
      <c r="AT118" s="6"/>
    </row>
    <row r="119" spans="2:48" x14ac:dyDescent="0.25">
      <c r="G119" s="3"/>
      <c r="J119" s="16" t="s">
        <v>76</v>
      </c>
      <c r="Q119" s="16" t="s">
        <v>76</v>
      </c>
      <c r="Y119" s="16" t="s">
        <v>76</v>
      </c>
      <c r="AF119" s="16" t="s">
        <v>76</v>
      </c>
      <c r="AM119" s="16" t="s">
        <v>76</v>
      </c>
      <c r="AT119" s="16" t="s">
        <v>76</v>
      </c>
    </row>
    <row r="120" spans="2:48" x14ac:dyDescent="0.25">
      <c r="G120" s="3"/>
      <c r="J120" s="18" t="s">
        <v>77</v>
      </c>
      <c r="Q120" s="18" t="s">
        <v>77</v>
      </c>
      <c r="Y120" s="18" t="s">
        <v>77</v>
      </c>
      <c r="AF120" s="18" t="s">
        <v>77</v>
      </c>
      <c r="AM120" s="18" t="s">
        <v>77</v>
      </c>
      <c r="AT120" s="18" t="s">
        <v>77</v>
      </c>
    </row>
    <row r="121" spans="2:48" x14ac:dyDescent="0.25">
      <c r="G121" s="3"/>
      <c r="J121" s="8">
        <f>J117/J109</f>
        <v>0.75802027797466798</v>
      </c>
      <c r="Q121" s="8">
        <f>Q117/Q109</f>
        <v>0.57727995685428513</v>
      </c>
      <c r="Y121" s="8">
        <f>Y117/Y109</f>
        <v>0.71823386359227337</v>
      </c>
      <c r="AF121" s="8">
        <f>AF117/AF109</f>
        <v>0.69525347748698008</v>
      </c>
      <c r="AM121" s="8">
        <f>AM117/AM109</f>
        <v>0.76115523754574665</v>
      </c>
      <c r="AT121" s="8">
        <f>AT117/AT109</f>
        <v>0.83598258415105686</v>
      </c>
    </row>
    <row r="122" spans="2:48" x14ac:dyDescent="0.25">
      <c r="G122" s="3"/>
    </row>
    <row r="123" spans="2:48" s="20" customFormat="1" x14ac:dyDescent="0.25">
      <c r="B123" s="40" t="s">
        <v>137</v>
      </c>
      <c r="O123" s="25"/>
      <c r="Q123" s="25"/>
      <c r="R123" s="25"/>
      <c r="S123" s="25"/>
      <c r="T123" s="25"/>
      <c r="U123" s="25"/>
      <c r="V123" s="25"/>
      <c r="W123" s="25"/>
      <c r="X123" s="25"/>
      <c r="Y123" s="25"/>
      <c r="Z123" s="25"/>
      <c r="AA123" s="25"/>
      <c r="AB123" s="25"/>
      <c r="AJ123" s="25"/>
    </row>
    <row r="124" spans="2:48" x14ac:dyDescent="0.25">
      <c r="G124" s="3"/>
    </row>
    <row r="125" spans="2:48" x14ac:dyDescent="0.25">
      <c r="G125" s="3"/>
      <c r="L125" s="16">
        <v>2022</v>
      </c>
      <c r="T125" s="16">
        <v>2023</v>
      </c>
      <c r="AA125" s="16">
        <v>2024</v>
      </c>
      <c r="AH125" s="16">
        <v>2025</v>
      </c>
      <c r="AO125" s="16">
        <v>2026</v>
      </c>
    </row>
    <row r="126" spans="2:48" x14ac:dyDescent="0.25">
      <c r="G126" s="3"/>
      <c r="J126" s="43" t="s">
        <v>86</v>
      </c>
      <c r="K126" s="18" t="s">
        <v>87</v>
      </c>
      <c r="L126" s="18" t="s">
        <v>103</v>
      </c>
      <c r="R126" s="43" t="s">
        <v>32</v>
      </c>
      <c r="S126" s="18" t="s">
        <v>105</v>
      </c>
      <c r="T126" s="18" t="s">
        <v>103</v>
      </c>
      <c r="Y126" s="43" t="s">
        <v>39</v>
      </c>
      <c r="Z126" s="18" t="s">
        <v>106</v>
      </c>
      <c r="AA126" s="18" t="s">
        <v>103</v>
      </c>
      <c r="AF126" s="43" t="s">
        <v>43</v>
      </c>
      <c r="AG126" s="18" t="s">
        <v>107</v>
      </c>
      <c r="AH126" s="18" t="s">
        <v>103</v>
      </c>
      <c r="AM126" s="43" t="s">
        <v>100</v>
      </c>
      <c r="AN126" s="18" t="s">
        <v>108</v>
      </c>
      <c r="AO126" s="18" t="s">
        <v>103</v>
      </c>
      <c r="AT126" s="43" t="s">
        <v>249</v>
      </c>
      <c r="AU126" s="18" t="s">
        <v>250</v>
      </c>
      <c r="AV126" s="18" t="s">
        <v>103</v>
      </c>
    </row>
    <row r="127" spans="2:48" x14ac:dyDescent="0.25">
      <c r="G127" s="3"/>
      <c r="J127" s="16">
        <f>J40</f>
        <v>94</v>
      </c>
      <c r="K127" s="16">
        <f>K40</f>
        <v>0</v>
      </c>
      <c r="L127" s="15">
        <v>495116</v>
      </c>
      <c r="R127" s="16">
        <f>Q40</f>
        <v>126</v>
      </c>
      <c r="S127" s="16">
        <f>R127-T40</f>
        <v>5</v>
      </c>
      <c r="T127" s="15">
        <v>226993</v>
      </c>
      <c r="Y127" s="16">
        <f>X40</f>
        <v>149</v>
      </c>
      <c r="Z127" s="16">
        <f>X40-AA40</f>
        <v>13</v>
      </c>
      <c r="AA127" s="15">
        <v>674990</v>
      </c>
      <c r="AF127" s="16">
        <f>AE40</f>
        <v>183</v>
      </c>
      <c r="AG127" s="16">
        <f>AE40-AH40</f>
        <v>6</v>
      </c>
      <c r="AH127" s="15">
        <v>111560</v>
      </c>
      <c r="AM127" s="16">
        <f>AL40</f>
        <v>203</v>
      </c>
      <c r="AN127" s="16">
        <f>AL40-AO40</f>
        <v>3</v>
      </c>
      <c r="AO127" s="15">
        <v>414277</v>
      </c>
      <c r="AT127" s="16">
        <f>AO40+AN40</f>
        <v>231</v>
      </c>
      <c r="AU127" s="16">
        <v>5</v>
      </c>
      <c r="AV127" s="15">
        <v>1235439</v>
      </c>
    </row>
    <row r="128" spans="2:48" x14ac:dyDescent="0.25">
      <c r="G128" s="3"/>
      <c r="J128" s="17"/>
      <c r="K128" s="17"/>
      <c r="R128" s="17"/>
      <c r="S128" s="17"/>
      <c r="T128"/>
      <c r="Y128" s="17"/>
      <c r="Z128" s="17"/>
      <c r="AA128"/>
      <c r="AF128" s="17"/>
      <c r="AG128" s="17"/>
      <c r="AM128" s="17"/>
      <c r="AN128" s="17"/>
      <c r="AT128" s="17"/>
      <c r="AU128" s="17"/>
    </row>
    <row r="129" spans="2:47" x14ac:dyDescent="0.25">
      <c r="G129" s="3"/>
      <c r="J129" s="30"/>
      <c r="K129" s="16" t="s">
        <v>109</v>
      </c>
      <c r="R129" s="30"/>
      <c r="S129" s="16" t="s">
        <v>109</v>
      </c>
      <c r="T129"/>
      <c r="Y129" s="30"/>
      <c r="Z129" s="16" t="s">
        <v>109</v>
      </c>
      <c r="AA129"/>
      <c r="AF129" s="30"/>
      <c r="AG129" s="16" t="s">
        <v>109</v>
      </c>
      <c r="AM129" s="30"/>
      <c r="AN129" s="16" t="s">
        <v>109</v>
      </c>
      <c r="AT129" s="30"/>
      <c r="AU129" s="16" t="s">
        <v>109</v>
      </c>
    </row>
    <row r="130" spans="2:47" x14ac:dyDescent="0.25">
      <c r="G130" s="3"/>
      <c r="K130" s="18" t="s">
        <v>104</v>
      </c>
      <c r="R130"/>
      <c r="S130" s="18" t="s">
        <v>104</v>
      </c>
      <c r="T130"/>
      <c r="Y130"/>
      <c r="Z130" s="18" t="s">
        <v>104</v>
      </c>
      <c r="AA130"/>
      <c r="AG130" s="18" t="s">
        <v>104</v>
      </c>
      <c r="AN130" s="18" t="s">
        <v>104</v>
      </c>
      <c r="AU130" s="18" t="s">
        <v>104</v>
      </c>
    </row>
    <row r="131" spans="2:47" x14ac:dyDescent="0.25">
      <c r="G131" s="3"/>
      <c r="K131" s="58">
        <f>L127/(J17+L127)</f>
        <v>2.8480974794432797E-2</v>
      </c>
      <c r="R131"/>
      <c r="S131" s="58">
        <f>T127/(M17+T127)</f>
        <v>1.1223896342983578E-2</v>
      </c>
      <c r="T131"/>
      <c r="Y131"/>
      <c r="Z131" s="58">
        <f>AA127/(T17+AA127)</f>
        <v>2.2271271069965657E-2</v>
      </c>
      <c r="AA131"/>
      <c r="AG131" s="58">
        <f>AH127/(AA17+AH127)</f>
        <v>3.5353619220605441E-3</v>
      </c>
      <c r="AN131" s="58">
        <f>AO127/(AH17+AO127)</f>
        <v>9.3280283184310388E-3</v>
      </c>
      <c r="AU131" s="58">
        <f>AV127/(AO17+AV127)</f>
        <v>2.2008662239087831E-2</v>
      </c>
    </row>
    <row r="132" spans="2:47" x14ac:dyDescent="0.25">
      <c r="G132" s="3"/>
    </row>
    <row r="133" spans="2:47" s="20" customFormat="1" x14ac:dyDescent="0.25">
      <c r="B133" s="40" t="s">
        <v>136</v>
      </c>
      <c r="O133" s="25"/>
      <c r="Q133" s="25"/>
      <c r="R133" s="25"/>
      <c r="S133" s="25"/>
      <c r="T133" s="25"/>
      <c r="U133" s="25"/>
      <c r="V133" s="25"/>
      <c r="W133" s="25"/>
      <c r="X133" s="25"/>
      <c r="Y133" s="25"/>
      <c r="Z133" s="25"/>
      <c r="AA133" s="25"/>
      <c r="AB133" s="25"/>
      <c r="AJ133" s="25"/>
    </row>
    <row r="134" spans="2:47" x14ac:dyDescent="0.25">
      <c r="G134" s="3"/>
    </row>
    <row r="135" spans="2:47" x14ac:dyDescent="0.25">
      <c r="C135" t="s">
        <v>57</v>
      </c>
      <c r="G135" s="3"/>
      <c r="J135" s="16">
        <v>2022</v>
      </c>
      <c r="K135" s="6"/>
      <c r="Q135" s="16">
        <v>2023</v>
      </c>
      <c r="X135" s="16">
        <v>2024</v>
      </c>
      <c r="AE135" s="16">
        <v>2025</v>
      </c>
      <c r="AF135" s="6"/>
      <c r="AL135" s="16">
        <v>2026</v>
      </c>
      <c r="AM135" s="6"/>
      <c r="AS135" s="16">
        <v>2027</v>
      </c>
      <c r="AT135" s="6"/>
    </row>
    <row r="136" spans="2:47" x14ac:dyDescent="0.25">
      <c r="C136" t="s">
        <v>110</v>
      </c>
      <c r="G136" s="3"/>
      <c r="J136" s="42" t="s">
        <v>113</v>
      </c>
      <c r="K136" s="6">
        <f>J50</f>
        <v>22</v>
      </c>
      <c r="Q136" s="42" t="s">
        <v>113</v>
      </c>
      <c r="R136" s="6">
        <f>L40</f>
        <v>36</v>
      </c>
      <c r="X136" s="42" t="s">
        <v>113</v>
      </c>
      <c r="Y136" s="6">
        <f>S40</f>
        <v>28</v>
      </c>
      <c r="AE136" s="42" t="s">
        <v>113</v>
      </c>
      <c r="AF136" s="6">
        <f>Z40</f>
        <v>47</v>
      </c>
      <c r="AL136" s="42" t="s">
        <v>113</v>
      </c>
      <c r="AM136" s="6">
        <f>AG40</f>
        <v>26</v>
      </c>
      <c r="AS136" s="42" t="s">
        <v>113</v>
      </c>
      <c r="AT136" s="6">
        <f>AN40</f>
        <v>31</v>
      </c>
    </row>
    <row r="137" spans="2:47" x14ac:dyDescent="0.25">
      <c r="C137" t="s">
        <v>112</v>
      </c>
      <c r="G137" s="3"/>
      <c r="J137" s="42"/>
      <c r="K137" s="34"/>
      <c r="Q137" s="42"/>
      <c r="R137" s="34"/>
      <c r="X137" s="42"/>
      <c r="Y137" s="34"/>
      <c r="AE137" s="42"/>
      <c r="AF137" s="34"/>
      <c r="AL137" s="42"/>
      <c r="AM137" s="34"/>
      <c r="AS137" s="42"/>
      <c r="AT137" s="34"/>
    </row>
    <row r="138" spans="2:47" x14ac:dyDescent="0.25">
      <c r="C138" t="s">
        <v>111</v>
      </c>
      <c r="G138" s="3"/>
      <c r="J138" s="16" t="s">
        <v>141</v>
      </c>
      <c r="Q138" s="16" t="s">
        <v>141</v>
      </c>
      <c r="R138"/>
      <c r="X138" s="16" t="s">
        <v>141</v>
      </c>
      <c r="Y138"/>
      <c r="AE138" s="16" t="s">
        <v>141</v>
      </c>
      <c r="AL138" s="16" t="s">
        <v>141</v>
      </c>
      <c r="AS138" s="16" t="s">
        <v>141</v>
      </c>
    </row>
    <row r="139" spans="2:47" x14ac:dyDescent="0.25">
      <c r="G139" s="3"/>
      <c r="J139" s="16" t="s">
        <v>140</v>
      </c>
      <c r="K139" s="12">
        <f>L71</f>
        <v>179670</v>
      </c>
      <c r="Q139" s="16" t="s">
        <v>140</v>
      </c>
      <c r="R139" s="12">
        <f>S71</f>
        <v>158707.05555555556</v>
      </c>
      <c r="X139" s="16" t="s">
        <v>140</v>
      </c>
      <c r="Y139" s="12">
        <f>Z71</f>
        <v>198876.94630872484</v>
      </c>
      <c r="AE139" s="16" t="s">
        <v>140</v>
      </c>
      <c r="AF139" s="12">
        <f>AG71</f>
        <v>171824.63387978141</v>
      </c>
      <c r="AL139" s="16" t="s">
        <v>140</v>
      </c>
      <c r="AM139" s="12">
        <f>AN71</f>
        <v>216737.87192118226</v>
      </c>
      <c r="AS139" s="16" t="s">
        <v>140</v>
      </c>
      <c r="AT139" s="12">
        <f>AU71</f>
        <v>237657.04329004328</v>
      </c>
    </row>
    <row r="140" spans="2:47" x14ac:dyDescent="0.25">
      <c r="G140" s="3"/>
      <c r="Q140"/>
      <c r="R140"/>
      <c r="X140"/>
      <c r="Y140"/>
    </row>
    <row r="141" spans="2:47" x14ac:dyDescent="0.25">
      <c r="G141" s="3"/>
      <c r="J141" s="17" t="s">
        <v>146</v>
      </c>
      <c r="Q141" s="17" t="s">
        <v>146</v>
      </c>
      <c r="R141"/>
      <c r="X141" s="17" t="s">
        <v>146</v>
      </c>
      <c r="Y141"/>
      <c r="AE141" s="17" t="s">
        <v>146</v>
      </c>
      <c r="AL141" s="17" t="s">
        <v>146</v>
      </c>
      <c r="AS141" s="17" t="s">
        <v>146</v>
      </c>
    </row>
    <row r="142" spans="2:47" x14ac:dyDescent="0.25">
      <c r="G142" s="3"/>
      <c r="J142" s="17" t="s">
        <v>142</v>
      </c>
      <c r="K142" s="12">
        <f>K136*K139</f>
        <v>3952740</v>
      </c>
      <c r="Q142" s="17" t="s">
        <v>142</v>
      </c>
      <c r="R142" s="12">
        <f>R136*R139</f>
        <v>5713454</v>
      </c>
      <c r="X142" s="17" t="s">
        <v>142</v>
      </c>
      <c r="Y142" s="12">
        <f>Y136*Y139</f>
        <v>5568554.4966442958</v>
      </c>
      <c r="AE142" s="17" t="s">
        <v>142</v>
      </c>
      <c r="AF142" s="12">
        <f>AF136*AF139</f>
        <v>8075757.792349726</v>
      </c>
      <c r="AL142" s="17" t="s">
        <v>142</v>
      </c>
      <c r="AM142" s="12">
        <f>AM136*AM139</f>
        <v>5635184.6699507385</v>
      </c>
      <c r="AS142" s="17" t="s">
        <v>142</v>
      </c>
      <c r="AT142" s="12">
        <f>AT136*AT139</f>
        <v>7367368.3419913417</v>
      </c>
    </row>
    <row r="143" spans="2:47" x14ac:dyDescent="0.25">
      <c r="G143" s="3"/>
      <c r="Q143"/>
      <c r="R143"/>
      <c r="X143"/>
      <c r="Y143"/>
    </row>
    <row r="144" spans="2:47" x14ac:dyDescent="0.25">
      <c r="G144" s="3"/>
      <c r="J144" s="16" t="s">
        <v>131</v>
      </c>
      <c r="Q144" s="16" t="s">
        <v>45</v>
      </c>
      <c r="R144"/>
      <c r="X144" s="16" t="s">
        <v>50</v>
      </c>
      <c r="Y144"/>
      <c r="AE144" s="16" t="s">
        <v>52</v>
      </c>
      <c r="AL144" s="16" t="s">
        <v>54</v>
      </c>
      <c r="AS144" s="16" t="s">
        <v>54</v>
      </c>
    </row>
    <row r="145" spans="2:46" x14ac:dyDescent="0.25">
      <c r="G145" s="3"/>
      <c r="J145" s="16" t="s">
        <v>143</v>
      </c>
      <c r="K145" s="34">
        <f>J17-H17</f>
        <v>5133483</v>
      </c>
      <c r="Q145" s="16" t="s">
        <v>143</v>
      </c>
      <c r="R145" s="34">
        <f>M17-J17</f>
        <v>3108109</v>
      </c>
      <c r="X145" s="16" t="s">
        <v>143</v>
      </c>
      <c r="Y145" s="34">
        <f>T17-Q17</f>
        <v>9635576</v>
      </c>
      <c r="AE145" s="16" t="s">
        <v>143</v>
      </c>
      <c r="AF145" s="34">
        <f>AA17-X17</f>
        <v>1811243</v>
      </c>
      <c r="AL145" s="16" t="s">
        <v>143</v>
      </c>
      <c r="AM145" s="34">
        <f>AH17-AE17</f>
        <v>12553880</v>
      </c>
      <c r="AS145" s="16" t="s">
        <v>143</v>
      </c>
      <c r="AT145" s="34">
        <f>AO17-AL17</f>
        <v>10900989</v>
      </c>
    </row>
    <row r="146" spans="2:46" x14ac:dyDescent="0.25">
      <c r="G146" s="3"/>
      <c r="J146" s="42"/>
      <c r="K146" s="34"/>
      <c r="Q146" s="42"/>
      <c r="R146" s="34"/>
      <c r="X146" s="42"/>
      <c r="Y146" s="34"/>
      <c r="AE146" s="42"/>
      <c r="AF146" s="34"/>
      <c r="AL146" s="42"/>
      <c r="AM146" s="34"/>
      <c r="AS146" s="42"/>
      <c r="AT146" s="34"/>
    </row>
    <row r="147" spans="2:46" x14ac:dyDescent="0.25">
      <c r="G147" s="3"/>
      <c r="J147" s="16" t="s">
        <v>243</v>
      </c>
      <c r="K147" s="34"/>
      <c r="Q147" s="16" t="s">
        <v>243</v>
      </c>
      <c r="R147" s="34"/>
      <c r="X147" s="16" t="s">
        <v>243</v>
      </c>
      <c r="Y147" s="34"/>
      <c r="AE147" s="16" t="s">
        <v>243</v>
      </c>
      <c r="AF147" s="34"/>
      <c r="AL147" s="16" t="s">
        <v>243</v>
      </c>
      <c r="AM147" s="34"/>
      <c r="AS147" s="16" t="s">
        <v>243</v>
      </c>
      <c r="AT147" s="34"/>
    </row>
    <row r="148" spans="2:46" x14ac:dyDescent="0.25">
      <c r="G148" s="3"/>
      <c r="J148" s="16" t="s">
        <v>147</v>
      </c>
      <c r="K148" s="61">
        <f>((K145+J64)-(K142+J64))</f>
        <v>1180743</v>
      </c>
      <c r="Q148" s="16" t="s">
        <v>147</v>
      </c>
      <c r="R148" s="61">
        <f>((R145+Q64)-(R142+Q64))</f>
        <v>-2605345</v>
      </c>
      <c r="X148" s="16" t="s">
        <v>147</v>
      </c>
      <c r="Y148" s="61">
        <f>((Y145+X64)-(Y142+X64))</f>
        <v>4067021.5033557042</v>
      </c>
      <c r="AE148" s="16" t="s">
        <v>147</v>
      </c>
      <c r="AF148" s="61">
        <f>((AF145+AE64)-(AF142+AE64))</f>
        <v>-6264514.792349726</v>
      </c>
      <c r="AL148" s="16" t="s">
        <v>147</v>
      </c>
      <c r="AM148" s="61">
        <f>((AM145+AL64)-(AM142+AL64))</f>
        <v>6918695.3300492615</v>
      </c>
      <c r="AS148" s="16" t="s">
        <v>147</v>
      </c>
      <c r="AT148" s="61">
        <f>((AT145+AS64)-(AT142+AS64))</f>
        <v>3533620.6580086574</v>
      </c>
    </row>
    <row r="149" spans="2:46" x14ac:dyDescent="0.25">
      <c r="G149" s="3"/>
      <c r="J149" s="42"/>
      <c r="K149" s="61"/>
      <c r="Q149" s="42"/>
      <c r="R149" s="61"/>
      <c r="X149" s="42"/>
      <c r="Y149" s="61"/>
      <c r="AE149" s="42"/>
      <c r="AF149" s="61"/>
      <c r="AL149" s="42"/>
      <c r="AM149" s="61"/>
      <c r="AS149" s="42"/>
      <c r="AT149" s="61"/>
    </row>
    <row r="150" spans="2:46" x14ac:dyDescent="0.25">
      <c r="G150" s="3"/>
      <c r="J150" s="16" t="s">
        <v>144</v>
      </c>
      <c r="K150" s="61"/>
      <c r="Q150" s="16" t="s">
        <v>144</v>
      </c>
      <c r="R150" s="61"/>
      <c r="X150" s="16" t="s">
        <v>144</v>
      </c>
      <c r="Y150" s="61"/>
      <c r="AE150" s="16" t="s">
        <v>144</v>
      </c>
      <c r="AF150" s="61"/>
      <c r="AL150" s="16" t="s">
        <v>144</v>
      </c>
      <c r="AM150" s="61"/>
      <c r="AS150" s="16" t="s">
        <v>144</v>
      </c>
      <c r="AT150" s="61"/>
    </row>
    <row r="151" spans="2:46" x14ac:dyDescent="0.25">
      <c r="G151" s="3"/>
      <c r="J151" s="16" t="s">
        <v>145</v>
      </c>
      <c r="K151" s="8">
        <f>K148/J64</f>
        <v>6.9912037316640793E-2</v>
      </c>
      <c r="Q151" s="16" t="s">
        <v>145</v>
      </c>
      <c r="R151" s="8">
        <f>R148/Q64</f>
        <v>-0.1302862131583252</v>
      </c>
      <c r="X151" s="16" t="s">
        <v>145</v>
      </c>
      <c r="Y151" s="8">
        <f>Y148/X64</f>
        <v>0.13724791554710669</v>
      </c>
      <c r="AE151" s="16" t="s">
        <v>145</v>
      </c>
      <c r="AF151" s="8">
        <f>AF148/AE64</f>
        <v>-0.19922825090156496</v>
      </c>
      <c r="AL151" s="16" t="s">
        <v>145</v>
      </c>
      <c r="AM151" s="8">
        <f>AM148/AL64</f>
        <v>0.1572509811186249</v>
      </c>
      <c r="AS151" s="16" t="s">
        <v>145</v>
      </c>
      <c r="AT151" s="8">
        <f>AT148/AS64</f>
        <v>6.4366108884514078E-2</v>
      </c>
    </row>
    <row r="152" spans="2:46" x14ac:dyDescent="0.25">
      <c r="G152" s="3"/>
      <c r="K152" s="61"/>
    </row>
    <row r="153" spans="2:46" x14ac:dyDescent="0.25">
      <c r="G153" s="3"/>
      <c r="J153" s="42"/>
      <c r="K153" s="61"/>
    </row>
    <row r="154" spans="2:46" x14ac:dyDescent="0.25">
      <c r="G154" s="3"/>
      <c r="J154" s="42"/>
      <c r="K154" s="34"/>
    </row>
    <row r="155" spans="2:46" s="20" customFormat="1" x14ac:dyDescent="0.25">
      <c r="B155" s="40" t="s">
        <v>161</v>
      </c>
      <c r="O155" s="25"/>
      <c r="Q155" s="25"/>
      <c r="R155" s="25"/>
      <c r="S155" s="25"/>
      <c r="T155" s="25"/>
      <c r="U155" s="25"/>
      <c r="V155" s="25"/>
      <c r="W155" s="25"/>
      <c r="X155" s="25"/>
      <c r="Y155" s="25"/>
      <c r="Z155" s="25"/>
      <c r="AA155" s="25"/>
      <c r="AB155" s="25"/>
      <c r="AJ155" s="25"/>
    </row>
    <row r="156" spans="2:46" x14ac:dyDescent="0.25">
      <c r="G156" s="3"/>
    </row>
    <row r="157" spans="2:46" x14ac:dyDescent="0.25">
      <c r="C157" t="s">
        <v>57</v>
      </c>
      <c r="G157" s="3"/>
      <c r="J157" t="s">
        <v>157</v>
      </c>
      <c r="Q157" t="s">
        <v>164</v>
      </c>
      <c r="R157"/>
      <c r="X157" t="s">
        <v>169</v>
      </c>
      <c r="Y157"/>
      <c r="AE157" t="s">
        <v>186</v>
      </c>
      <c r="AL157" t="s">
        <v>179</v>
      </c>
      <c r="AS157" t="s">
        <v>253</v>
      </c>
    </row>
    <row r="158" spans="2:46" x14ac:dyDescent="0.25">
      <c r="C158" t="s">
        <v>155</v>
      </c>
      <c r="G158" s="3"/>
      <c r="J158" t="s">
        <v>149</v>
      </c>
      <c r="K158" s="45">
        <v>43</v>
      </c>
      <c r="Q158" t="s">
        <v>149</v>
      </c>
      <c r="R158" s="45">
        <v>77</v>
      </c>
      <c r="X158" t="s">
        <v>149</v>
      </c>
      <c r="Y158" s="45">
        <v>111</v>
      </c>
      <c r="AE158" t="s">
        <v>149</v>
      </c>
      <c r="AF158" s="45">
        <v>145</v>
      </c>
      <c r="AL158" t="s">
        <v>149</v>
      </c>
      <c r="AM158" s="45">
        <v>211</v>
      </c>
      <c r="AS158" t="s">
        <v>149</v>
      </c>
      <c r="AT158" s="45">
        <v>183</v>
      </c>
    </row>
    <row r="159" spans="2:46" x14ac:dyDescent="0.25">
      <c r="C159" t="s">
        <v>154</v>
      </c>
      <c r="G159" s="3"/>
      <c r="K159" s="6"/>
      <c r="Q159"/>
      <c r="X159"/>
      <c r="AF159" s="6"/>
      <c r="AM159" s="6"/>
      <c r="AT159" s="6"/>
    </row>
    <row r="160" spans="2:46" x14ac:dyDescent="0.25">
      <c r="G160" s="3"/>
      <c r="J160" t="s">
        <v>158</v>
      </c>
      <c r="K160" s="6"/>
      <c r="Q160" t="s">
        <v>165</v>
      </c>
      <c r="X160" t="s">
        <v>170</v>
      </c>
      <c r="AE160" t="s">
        <v>185</v>
      </c>
      <c r="AF160" s="6"/>
      <c r="AL160" t="s">
        <v>180</v>
      </c>
      <c r="AM160" s="6"/>
      <c r="AS160" t="s">
        <v>254</v>
      </c>
      <c r="AT160" s="6"/>
    </row>
    <row r="161" spans="2:46" x14ac:dyDescent="0.25">
      <c r="C161" t="s">
        <v>156</v>
      </c>
      <c r="G161" s="3"/>
      <c r="J161" t="s">
        <v>151</v>
      </c>
      <c r="K161" s="45">
        <v>30</v>
      </c>
      <c r="Q161" t="s">
        <v>151</v>
      </c>
      <c r="R161" s="45">
        <v>50</v>
      </c>
      <c r="X161" t="s">
        <v>151</v>
      </c>
      <c r="Y161" s="45">
        <v>90</v>
      </c>
      <c r="AE161" t="s">
        <v>151</v>
      </c>
      <c r="AF161" s="45">
        <v>128</v>
      </c>
      <c r="AL161" t="s">
        <v>151</v>
      </c>
      <c r="AM161" s="45">
        <v>144</v>
      </c>
      <c r="AS161" t="s">
        <v>151</v>
      </c>
      <c r="AT161" s="45">
        <v>165</v>
      </c>
    </row>
    <row r="162" spans="2:46" x14ac:dyDescent="0.25">
      <c r="G162" s="3"/>
      <c r="K162" s="6"/>
      <c r="Q162"/>
      <c r="X162"/>
      <c r="AF162" s="6"/>
      <c r="AM162" s="6"/>
      <c r="AT162" s="6"/>
    </row>
    <row r="163" spans="2:46" x14ac:dyDescent="0.25">
      <c r="G163" s="3"/>
      <c r="J163" t="s">
        <v>150</v>
      </c>
      <c r="K163" s="6"/>
      <c r="Q163" t="s">
        <v>150</v>
      </c>
      <c r="X163" t="s">
        <v>171</v>
      </c>
      <c r="AE163" t="s">
        <v>184</v>
      </c>
      <c r="AF163" s="6"/>
      <c r="AL163" t="s">
        <v>181</v>
      </c>
      <c r="AM163" s="6"/>
      <c r="AS163" t="s">
        <v>255</v>
      </c>
      <c r="AT163" s="6"/>
    </row>
    <row r="164" spans="2:46" x14ac:dyDescent="0.25">
      <c r="G164" s="3"/>
      <c r="J164" t="s">
        <v>148</v>
      </c>
      <c r="K164" s="45">
        <v>6</v>
      </c>
      <c r="Q164" t="s">
        <v>148</v>
      </c>
      <c r="R164" s="45">
        <v>8</v>
      </c>
      <c r="X164" t="s">
        <v>148</v>
      </c>
      <c r="Y164" s="45">
        <v>15</v>
      </c>
      <c r="AE164" t="s">
        <v>148</v>
      </c>
      <c r="AF164" s="45">
        <v>17</v>
      </c>
      <c r="AL164" t="s">
        <v>148</v>
      </c>
      <c r="AM164" s="45">
        <v>24</v>
      </c>
      <c r="AS164" t="s">
        <v>148</v>
      </c>
      <c r="AT164" s="45">
        <v>29</v>
      </c>
    </row>
    <row r="165" spans="2:46" x14ac:dyDescent="0.25">
      <c r="G165" s="3"/>
      <c r="K165" s="6"/>
      <c r="Q165"/>
      <c r="X165"/>
      <c r="AF165" s="6"/>
      <c r="AM165" s="6"/>
      <c r="AT165" s="6"/>
    </row>
    <row r="166" spans="2:46" s="20" customFormat="1" x14ac:dyDescent="0.25">
      <c r="B166" s="40" t="s">
        <v>260</v>
      </c>
      <c r="G166" s="19"/>
      <c r="K166" s="25"/>
      <c r="O166" s="25"/>
      <c r="R166" s="25"/>
      <c r="S166" s="25"/>
      <c r="T166" s="25"/>
      <c r="U166" s="25"/>
      <c r="V166" s="25"/>
      <c r="W166" s="25"/>
      <c r="Y166" s="25"/>
      <c r="Z166" s="25"/>
      <c r="AA166" s="25"/>
      <c r="AB166" s="25"/>
      <c r="AF166" s="25"/>
      <c r="AJ166" s="25"/>
      <c r="AM166" s="25"/>
      <c r="AT166" s="25"/>
    </row>
    <row r="167" spans="2:46" x14ac:dyDescent="0.25">
      <c r="G167" s="3"/>
      <c r="K167" s="6"/>
      <c r="Q167"/>
      <c r="X167"/>
      <c r="AF167" s="6"/>
      <c r="AM167" s="6"/>
      <c r="AT167" s="6"/>
    </row>
    <row r="168" spans="2:46" x14ac:dyDescent="0.25">
      <c r="G168" s="3"/>
      <c r="J168" t="s">
        <v>159</v>
      </c>
      <c r="K168" s="6"/>
      <c r="Q168" t="s">
        <v>166</v>
      </c>
      <c r="X168" t="s">
        <v>172</v>
      </c>
      <c r="AE168" t="s">
        <v>175</v>
      </c>
      <c r="AF168" s="6"/>
      <c r="AL168" t="s">
        <v>178</v>
      </c>
      <c r="AM168" s="6"/>
      <c r="AS168" t="s">
        <v>256</v>
      </c>
      <c r="AT168" s="6"/>
    </row>
    <row r="169" spans="2:46" x14ac:dyDescent="0.25">
      <c r="G169" s="3"/>
      <c r="J169" t="s">
        <v>149</v>
      </c>
      <c r="K169" s="45">
        <v>9</v>
      </c>
      <c r="Q169" t="s">
        <v>149</v>
      </c>
      <c r="R169" s="45">
        <v>6</v>
      </c>
      <c r="X169" t="s">
        <v>149</v>
      </c>
      <c r="Y169" s="45">
        <v>14</v>
      </c>
      <c r="AE169" t="s">
        <v>149</v>
      </c>
      <c r="AF169" s="45">
        <v>26</v>
      </c>
      <c r="AL169" t="s">
        <v>149</v>
      </c>
      <c r="AM169" s="45">
        <v>24</v>
      </c>
      <c r="AS169" t="s">
        <v>149</v>
      </c>
      <c r="AT169" s="45">
        <v>22</v>
      </c>
    </row>
    <row r="170" spans="2:46" x14ac:dyDescent="0.25">
      <c r="G170" s="3"/>
      <c r="K170" s="6"/>
      <c r="Q170"/>
      <c r="X170"/>
      <c r="AF170" s="6"/>
      <c r="AM170" s="6"/>
      <c r="AT170" s="6"/>
    </row>
    <row r="171" spans="2:46" x14ac:dyDescent="0.25">
      <c r="G171" s="3"/>
      <c r="J171" t="s">
        <v>160</v>
      </c>
      <c r="K171" s="6"/>
      <c r="Q171" t="s">
        <v>167</v>
      </c>
      <c r="X171" t="s">
        <v>173</v>
      </c>
      <c r="AE171" t="s">
        <v>176</v>
      </c>
      <c r="AF171" s="6"/>
      <c r="AL171" t="s">
        <v>183</v>
      </c>
      <c r="AM171" s="6"/>
      <c r="AS171" t="s">
        <v>257</v>
      </c>
      <c r="AT171" s="6"/>
    </row>
    <row r="172" spans="2:46" x14ac:dyDescent="0.25">
      <c r="G172" s="3"/>
      <c r="J172" t="s">
        <v>151</v>
      </c>
      <c r="K172" s="45">
        <v>9</v>
      </c>
      <c r="Q172" t="s">
        <v>151</v>
      </c>
      <c r="R172" s="45">
        <v>6</v>
      </c>
      <c r="X172" t="s">
        <v>151</v>
      </c>
      <c r="Y172" s="45">
        <v>13</v>
      </c>
      <c r="AE172" t="s">
        <v>151</v>
      </c>
      <c r="AF172" s="45">
        <v>25</v>
      </c>
      <c r="AL172" t="s">
        <v>151</v>
      </c>
      <c r="AM172" s="45">
        <v>20</v>
      </c>
      <c r="AS172" t="s">
        <v>151</v>
      </c>
      <c r="AT172" s="45">
        <v>20</v>
      </c>
    </row>
    <row r="173" spans="2:46" x14ac:dyDescent="0.25">
      <c r="G173" s="3"/>
      <c r="K173" s="6"/>
      <c r="Q173"/>
      <c r="X173"/>
      <c r="AF173" s="6"/>
      <c r="AM173" s="6"/>
      <c r="AT173" s="6"/>
    </row>
    <row r="174" spans="2:46" x14ac:dyDescent="0.25">
      <c r="G174" s="3"/>
      <c r="J174" t="s">
        <v>152</v>
      </c>
      <c r="K174" s="6"/>
      <c r="Q174" t="s">
        <v>168</v>
      </c>
      <c r="X174" t="s">
        <v>174</v>
      </c>
      <c r="AE174" t="s">
        <v>177</v>
      </c>
      <c r="AF174" s="6"/>
      <c r="AL174" t="s">
        <v>182</v>
      </c>
      <c r="AM174" s="6"/>
      <c r="AS174" t="s">
        <v>258</v>
      </c>
      <c r="AT174" s="6"/>
    </row>
    <row r="175" spans="2:46" x14ac:dyDescent="0.25">
      <c r="G175" s="3"/>
      <c r="J175" t="s">
        <v>153</v>
      </c>
      <c r="K175" s="45">
        <v>7</v>
      </c>
      <c r="Q175" t="s">
        <v>153</v>
      </c>
      <c r="R175" s="45">
        <v>4</v>
      </c>
      <c r="X175" t="s">
        <v>153</v>
      </c>
      <c r="Y175" s="45">
        <v>9</v>
      </c>
      <c r="AE175" t="s">
        <v>153</v>
      </c>
      <c r="AF175" s="45">
        <v>18</v>
      </c>
      <c r="AL175" t="s">
        <v>153</v>
      </c>
      <c r="AM175" s="45">
        <v>15</v>
      </c>
      <c r="AS175" t="s">
        <v>153</v>
      </c>
      <c r="AT175" s="45">
        <v>18</v>
      </c>
    </row>
    <row r="176" spans="2:46" x14ac:dyDescent="0.25">
      <c r="G176" s="3"/>
      <c r="K176" s="6"/>
      <c r="Q176"/>
      <c r="X176"/>
      <c r="AF176" s="6"/>
      <c r="AM176" s="6"/>
    </row>
    <row r="177" spans="2:46" s="20" customFormat="1" x14ac:dyDescent="0.25">
      <c r="B177" s="40" t="s">
        <v>261</v>
      </c>
      <c r="O177" s="25"/>
      <c r="Q177" s="25"/>
      <c r="R177" s="25"/>
      <c r="S177" s="25"/>
      <c r="T177" s="25"/>
      <c r="U177" s="25"/>
      <c r="V177" s="25"/>
      <c r="W177" s="25"/>
      <c r="X177" s="25"/>
      <c r="Y177" s="25"/>
      <c r="Z177" s="25"/>
      <c r="AA177" s="25"/>
      <c r="AB177" s="25"/>
      <c r="AJ177" s="25"/>
    </row>
    <row r="178" spans="2:46" x14ac:dyDescent="0.25">
      <c r="G178" s="3"/>
      <c r="K178" s="6"/>
      <c r="Q178"/>
      <c r="X178"/>
      <c r="AF178" s="6"/>
      <c r="AM178" s="6"/>
    </row>
    <row r="179" spans="2:46" x14ac:dyDescent="0.25">
      <c r="G179" s="3"/>
      <c r="J179" t="s">
        <v>222</v>
      </c>
      <c r="K179" s="6"/>
      <c r="Q179" t="s">
        <v>262</v>
      </c>
      <c r="X179" t="s">
        <v>264</v>
      </c>
      <c r="AE179" t="s">
        <v>266</v>
      </c>
      <c r="AF179" s="6"/>
      <c r="AL179" t="s">
        <v>268</v>
      </c>
      <c r="AM179" s="6"/>
      <c r="AS179" t="s">
        <v>268</v>
      </c>
      <c r="AT179" s="6"/>
    </row>
    <row r="180" spans="2:46" x14ac:dyDescent="0.25">
      <c r="G180" s="3"/>
      <c r="J180" t="s">
        <v>221</v>
      </c>
      <c r="K180" s="14">
        <f>K164/K158</f>
        <v>0.13953488372093023</v>
      </c>
      <c r="Q180" t="s">
        <v>221</v>
      </c>
      <c r="R180" s="14">
        <f>R164/R158</f>
        <v>0.1038961038961039</v>
      </c>
      <c r="X180" t="s">
        <v>221</v>
      </c>
      <c r="Y180" s="14">
        <f>Y164/Y158</f>
        <v>0.13513513513513514</v>
      </c>
      <c r="AE180" t="s">
        <v>221</v>
      </c>
      <c r="AF180" s="14">
        <f>AF164/AF158</f>
        <v>0.11724137931034483</v>
      </c>
      <c r="AL180" t="s">
        <v>221</v>
      </c>
      <c r="AM180" s="14">
        <f>AM164/AM158</f>
        <v>0.11374407582938388</v>
      </c>
      <c r="AS180" t="s">
        <v>221</v>
      </c>
      <c r="AT180" s="14">
        <f>AT164/AT158</f>
        <v>0.15846994535519127</v>
      </c>
    </row>
    <row r="181" spans="2:46" x14ac:dyDescent="0.25">
      <c r="G181" s="3"/>
      <c r="K181" s="6"/>
      <c r="Q181"/>
      <c r="X181"/>
      <c r="AF181" s="6"/>
      <c r="AM181" s="6"/>
      <c r="AT181" s="6"/>
    </row>
    <row r="182" spans="2:46" x14ac:dyDescent="0.25">
      <c r="G182" s="3"/>
      <c r="J182" t="s">
        <v>223</v>
      </c>
      <c r="K182" s="6"/>
      <c r="Q182" t="s">
        <v>263</v>
      </c>
      <c r="X182" t="s">
        <v>265</v>
      </c>
      <c r="AE182" t="s">
        <v>267</v>
      </c>
      <c r="AF182" s="6"/>
      <c r="AL182" t="s">
        <v>269</v>
      </c>
      <c r="AM182" s="6"/>
      <c r="AS182" t="s">
        <v>269</v>
      </c>
      <c r="AT182" s="6"/>
    </row>
    <row r="183" spans="2:46" x14ac:dyDescent="0.25">
      <c r="G183" s="3"/>
      <c r="J183" t="s">
        <v>221</v>
      </c>
      <c r="K183" s="14">
        <f>K175/K169</f>
        <v>0.77777777777777779</v>
      </c>
      <c r="Q183" t="s">
        <v>221</v>
      </c>
      <c r="R183" s="14">
        <f>R175/R169</f>
        <v>0.66666666666666663</v>
      </c>
      <c r="X183" t="s">
        <v>221</v>
      </c>
      <c r="Y183" s="14">
        <f>Y175/Y169</f>
        <v>0.6428571428571429</v>
      </c>
      <c r="AE183" t="s">
        <v>221</v>
      </c>
      <c r="AF183" s="14">
        <f>AF175/AF169</f>
        <v>0.69230769230769229</v>
      </c>
      <c r="AL183" t="s">
        <v>221</v>
      </c>
      <c r="AM183" s="14">
        <f>AM175/AM169</f>
        <v>0.625</v>
      </c>
      <c r="AS183" t="s">
        <v>221</v>
      </c>
      <c r="AT183" s="14">
        <f>AT175/AT169</f>
        <v>0.81818181818181823</v>
      </c>
    </row>
    <row r="184" spans="2:46" x14ac:dyDescent="0.25">
      <c r="G184" s="3"/>
      <c r="K184" s="6"/>
      <c r="Q184"/>
      <c r="X184"/>
      <c r="AF184" s="6"/>
      <c r="AM184" s="6"/>
    </row>
    <row r="185" spans="2:46" x14ac:dyDescent="0.25">
      <c r="G185" s="3"/>
    </row>
    <row r="186" spans="2:46" s="20" customFormat="1" x14ac:dyDescent="0.25">
      <c r="B186" s="40" t="s">
        <v>301</v>
      </c>
      <c r="O186" s="25"/>
      <c r="Q186" s="25"/>
      <c r="R186" s="25"/>
      <c r="S186" s="25"/>
      <c r="T186" s="25"/>
      <c r="U186" s="25"/>
      <c r="V186" s="25"/>
      <c r="W186" s="25"/>
      <c r="X186" s="25"/>
      <c r="Y186" s="25"/>
      <c r="Z186" s="25"/>
      <c r="AA186" s="25"/>
      <c r="AB186" s="25"/>
      <c r="AJ186" s="25"/>
    </row>
    <row r="187" spans="2:46" x14ac:dyDescent="0.25">
      <c r="G187" s="3"/>
    </row>
    <row r="188" spans="2:46" x14ac:dyDescent="0.25">
      <c r="C188" t="s">
        <v>57</v>
      </c>
      <c r="G188" s="3"/>
      <c r="J188" t="s">
        <v>162</v>
      </c>
      <c r="K188" s="45">
        <v>37</v>
      </c>
      <c r="Q188" s="6" t="s">
        <v>187</v>
      </c>
      <c r="R188" s="45">
        <v>40</v>
      </c>
      <c r="X188" s="6" t="s">
        <v>188</v>
      </c>
      <c r="Y188" s="45">
        <v>41</v>
      </c>
      <c r="AE188" t="s">
        <v>189</v>
      </c>
      <c r="AF188" s="45">
        <v>45</v>
      </c>
      <c r="AL188" t="s">
        <v>190</v>
      </c>
      <c r="AM188" s="45">
        <v>44</v>
      </c>
      <c r="AS188" t="s">
        <v>302</v>
      </c>
      <c r="AT188" s="45">
        <v>48</v>
      </c>
    </row>
    <row r="189" spans="2:46" x14ac:dyDescent="0.25">
      <c r="C189" t="s">
        <v>163</v>
      </c>
      <c r="G189" s="3"/>
    </row>
    <row r="190" spans="2:46" x14ac:dyDescent="0.25">
      <c r="G190" s="3"/>
    </row>
    <row r="191" spans="2:46" x14ac:dyDescent="0.25">
      <c r="G191" s="3"/>
    </row>
    <row r="192" spans="2:46" s="20" customFormat="1" x14ac:dyDescent="0.25">
      <c r="B192" s="40" t="s">
        <v>303</v>
      </c>
      <c r="O192" s="25"/>
      <c r="Q192" s="25"/>
      <c r="R192" s="25"/>
      <c r="S192" s="25"/>
      <c r="T192" s="25"/>
      <c r="U192" s="25"/>
      <c r="V192" s="25"/>
      <c r="W192" s="25"/>
      <c r="X192" s="25"/>
      <c r="Y192" s="25"/>
      <c r="Z192" s="25"/>
      <c r="AA192" s="25"/>
      <c r="AB192" s="25"/>
      <c r="AJ192" s="25"/>
    </row>
    <row r="193" spans="2:48" x14ac:dyDescent="0.25">
      <c r="B193" s="3"/>
    </row>
    <row r="194" spans="2:48" ht="15.75" x14ac:dyDescent="0.25">
      <c r="B194" s="3"/>
      <c r="G194" s="2"/>
    </row>
    <row r="195" spans="2:48" ht="15.75" x14ac:dyDescent="0.25">
      <c r="B195" s="3"/>
      <c r="G195" s="2"/>
      <c r="J195" t="s">
        <v>200</v>
      </c>
      <c r="K195" s="6">
        <f>J40</f>
        <v>94</v>
      </c>
      <c r="Q195" t="s">
        <v>208</v>
      </c>
      <c r="R195" s="6">
        <f>Q40</f>
        <v>126</v>
      </c>
      <c r="S195"/>
      <c r="T195"/>
      <c r="X195" t="s">
        <v>207</v>
      </c>
      <c r="Y195" s="6">
        <f>X40</f>
        <v>149</v>
      </c>
      <c r="Z195"/>
      <c r="AA195"/>
      <c r="AE195" t="s">
        <v>206</v>
      </c>
      <c r="AF195" s="6">
        <f>AE40</f>
        <v>183</v>
      </c>
      <c r="AL195" t="s">
        <v>205</v>
      </c>
      <c r="AM195" s="6">
        <f>AL40</f>
        <v>203</v>
      </c>
      <c r="AS195" t="s">
        <v>304</v>
      </c>
      <c r="AT195" s="6">
        <f>AS40</f>
        <v>231</v>
      </c>
    </row>
    <row r="196" spans="2:48" ht="16.5" thickBot="1" x14ac:dyDescent="0.3">
      <c r="G196" s="1"/>
      <c r="K196" s="6"/>
      <c r="Q196"/>
      <c r="S196"/>
      <c r="T196"/>
      <c r="X196"/>
      <c r="Z196"/>
      <c r="AA196"/>
      <c r="AF196" s="6"/>
      <c r="AM196" s="6"/>
      <c r="AT196" s="6"/>
    </row>
    <row r="197" spans="2:48" ht="15.75" x14ac:dyDescent="0.25">
      <c r="G197" s="2"/>
      <c r="J197" s="63"/>
      <c r="K197" s="64"/>
      <c r="L197" s="65" t="s">
        <v>191</v>
      </c>
      <c r="M197" s="66"/>
      <c r="Q197" s="63"/>
      <c r="R197" s="64"/>
      <c r="S197" s="65" t="s">
        <v>201</v>
      </c>
      <c r="T197" s="66"/>
      <c r="X197" s="63"/>
      <c r="Y197" s="64"/>
      <c r="Z197" s="65" t="s">
        <v>202</v>
      </c>
      <c r="AA197" s="66"/>
      <c r="AE197" s="63"/>
      <c r="AF197" s="64"/>
      <c r="AG197" s="65" t="s">
        <v>203</v>
      </c>
      <c r="AH197" s="66"/>
      <c r="AL197" s="63"/>
      <c r="AM197" s="64"/>
      <c r="AN197" s="65" t="s">
        <v>204</v>
      </c>
      <c r="AO197" s="66"/>
      <c r="AS197" s="63"/>
      <c r="AT197" s="64"/>
      <c r="AU197" s="65" t="s">
        <v>305</v>
      </c>
      <c r="AV197" s="66"/>
    </row>
    <row r="198" spans="2:48" ht="15.75" x14ac:dyDescent="0.25">
      <c r="G198" s="1"/>
      <c r="J198" s="67" t="s">
        <v>196</v>
      </c>
      <c r="K198" s="45">
        <v>2</v>
      </c>
      <c r="L198" t="s">
        <v>192</v>
      </c>
      <c r="M198" s="68">
        <v>4</v>
      </c>
      <c r="Q198" s="67" t="s">
        <v>196</v>
      </c>
      <c r="R198" s="45">
        <v>5</v>
      </c>
      <c r="S198" t="s">
        <v>192</v>
      </c>
      <c r="T198" s="68">
        <v>4</v>
      </c>
      <c r="X198" s="67" t="s">
        <v>196</v>
      </c>
      <c r="Y198" s="45">
        <v>11</v>
      </c>
      <c r="Z198" t="s">
        <v>192</v>
      </c>
      <c r="AA198" s="68">
        <v>4</v>
      </c>
      <c r="AE198" s="67" t="s">
        <v>196</v>
      </c>
      <c r="AF198" s="45">
        <v>21</v>
      </c>
      <c r="AG198" t="s">
        <v>192</v>
      </c>
      <c r="AH198" s="68">
        <v>4</v>
      </c>
      <c r="AL198" s="67" t="s">
        <v>196</v>
      </c>
      <c r="AM198" s="45">
        <v>25</v>
      </c>
      <c r="AN198" t="s">
        <v>192</v>
      </c>
      <c r="AO198" s="68">
        <v>4</v>
      </c>
      <c r="AS198" s="67" t="s">
        <v>196</v>
      </c>
      <c r="AT198" s="45">
        <v>37</v>
      </c>
      <c r="AU198" t="s">
        <v>192</v>
      </c>
      <c r="AV198" s="68">
        <v>4</v>
      </c>
    </row>
    <row r="199" spans="2:48" ht="15.75" x14ac:dyDescent="0.25">
      <c r="G199" s="2"/>
      <c r="J199" s="67"/>
      <c r="K199" s="6"/>
      <c r="M199" s="69"/>
      <c r="Q199" s="67"/>
      <c r="S199"/>
      <c r="T199" s="69"/>
      <c r="X199" s="67"/>
      <c r="Z199"/>
      <c r="AA199" s="69"/>
      <c r="AE199" s="67"/>
      <c r="AF199" s="6"/>
      <c r="AH199" s="69"/>
      <c r="AL199" s="67"/>
      <c r="AM199" s="6"/>
      <c r="AO199" s="69"/>
      <c r="AS199" s="67"/>
      <c r="AT199" s="6"/>
      <c r="AV199" s="69"/>
    </row>
    <row r="200" spans="2:48" ht="15.75" x14ac:dyDescent="0.25">
      <c r="G200" s="2"/>
      <c r="J200" s="67" t="s">
        <v>236</v>
      </c>
      <c r="K200" s="6">
        <f>K198*M198</f>
        <v>8</v>
      </c>
      <c r="L200" t="s">
        <v>237</v>
      </c>
      <c r="M200" s="68">
        <v>8</v>
      </c>
      <c r="Q200" s="67" t="s">
        <v>236</v>
      </c>
      <c r="R200" s="6">
        <f>R198*T198</f>
        <v>20</v>
      </c>
      <c r="S200" t="s">
        <v>237</v>
      </c>
      <c r="T200" s="68">
        <v>18</v>
      </c>
      <c r="X200" s="67" t="s">
        <v>236</v>
      </c>
      <c r="Y200" s="6">
        <f>Y198*AA198</f>
        <v>44</v>
      </c>
      <c r="Z200" t="s">
        <v>237</v>
      </c>
      <c r="AA200" s="68">
        <v>43</v>
      </c>
      <c r="AE200" s="67" t="s">
        <v>236</v>
      </c>
      <c r="AF200" s="6">
        <f>AF198*AH198</f>
        <v>84</v>
      </c>
      <c r="AG200" t="s">
        <v>237</v>
      </c>
      <c r="AH200" s="68">
        <v>78</v>
      </c>
      <c r="AL200" s="67" t="s">
        <v>236</v>
      </c>
      <c r="AM200" s="6">
        <f>AM198*AO198</f>
        <v>100</v>
      </c>
      <c r="AN200" t="s">
        <v>237</v>
      </c>
      <c r="AO200" s="68">
        <v>94</v>
      </c>
      <c r="AS200" s="67" t="s">
        <v>236</v>
      </c>
      <c r="AT200" s="6">
        <f>AT198*AV198</f>
        <v>148</v>
      </c>
      <c r="AU200" t="s">
        <v>237</v>
      </c>
      <c r="AV200" s="68">
        <v>139</v>
      </c>
    </row>
    <row r="201" spans="2:48" ht="16.5" thickBot="1" x14ac:dyDescent="0.3">
      <c r="G201" s="2"/>
      <c r="J201" s="70"/>
      <c r="K201" s="71"/>
      <c r="L201" s="72" t="s">
        <v>238</v>
      </c>
      <c r="M201" s="73">
        <f>(M200/K200)</f>
        <v>1</v>
      </c>
      <c r="Q201" s="70"/>
      <c r="R201" s="71"/>
      <c r="S201" s="72" t="s">
        <v>238</v>
      </c>
      <c r="T201" s="73">
        <f>(T200/R200)</f>
        <v>0.9</v>
      </c>
      <c r="X201" s="70"/>
      <c r="Y201" s="71"/>
      <c r="Z201" s="72" t="s">
        <v>238</v>
      </c>
      <c r="AA201" s="73">
        <f>(AA200/Y200)</f>
        <v>0.97727272727272729</v>
      </c>
      <c r="AE201" s="70"/>
      <c r="AF201" s="71"/>
      <c r="AG201" s="72" t="s">
        <v>238</v>
      </c>
      <c r="AH201" s="73">
        <f>(AH200/AF200)</f>
        <v>0.9285714285714286</v>
      </c>
      <c r="AL201" s="70"/>
      <c r="AM201" s="71"/>
      <c r="AN201" s="72" t="s">
        <v>238</v>
      </c>
      <c r="AO201" s="73">
        <f>(AO200/AM200)</f>
        <v>0.94</v>
      </c>
      <c r="AS201" s="70"/>
      <c r="AT201" s="71"/>
      <c r="AU201" s="72" t="s">
        <v>238</v>
      </c>
      <c r="AV201" s="73">
        <f>(AV200/AT200)</f>
        <v>0.93918918918918914</v>
      </c>
    </row>
    <row r="202" spans="2:48" ht="16.5" thickBot="1" x14ac:dyDescent="0.3">
      <c r="G202" s="1"/>
      <c r="K202" s="6"/>
      <c r="M202" s="6"/>
      <c r="Q202"/>
      <c r="S202"/>
      <c r="X202"/>
      <c r="Z202"/>
      <c r="AF202" s="6"/>
      <c r="AH202" s="6"/>
      <c r="AM202" s="6"/>
      <c r="AO202" s="6"/>
      <c r="AT202" s="6"/>
      <c r="AV202" s="6"/>
    </row>
    <row r="203" spans="2:48" ht="15.75" x14ac:dyDescent="0.25">
      <c r="G203" s="2"/>
      <c r="J203" s="63"/>
      <c r="K203" s="64"/>
      <c r="L203" s="65" t="s">
        <v>191</v>
      </c>
      <c r="M203" s="74"/>
      <c r="Q203" s="63"/>
      <c r="R203" s="64"/>
      <c r="S203" s="65" t="s">
        <v>201</v>
      </c>
      <c r="T203" s="74"/>
      <c r="X203" s="63"/>
      <c r="Y203" s="64"/>
      <c r="Z203" s="65" t="s">
        <v>202</v>
      </c>
      <c r="AA203" s="74"/>
      <c r="AE203" s="63"/>
      <c r="AF203" s="64"/>
      <c r="AG203" s="65" t="s">
        <v>203</v>
      </c>
      <c r="AH203" s="74"/>
      <c r="AL203" s="63"/>
      <c r="AM203" s="64"/>
      <c r="AN203" s="65" t="s">
        <v>204</v>
      </c>
      <c r="AO203" s="74"/>
      <c r="AS203" s="63"/>
      <c r="AT203" s="64"/>
      <c r="AU203" s="65" t="s">
        <v>305</v>
      </c>
      <c r="AV203" s="74"/>
    </row>
    <row r="204" spans="2:48" ht="15.75" x14ac:dyDescent="0.25">
      <c r="G204" s="2"/>
      <c r="J204" s="67" t="s">
        <v>197</v>
      </c>
      <c r="K204" s="45">
        <v>21</v>
      </c>
      <c r="L204" t="s">
        <v>194</v>
      </c>
      <c r="M204" s="68">
        <v>3</v>
      </c>
      <c r="Q204" s="67" t="s">
        <v>197</v>
      </c>
      <c r="R204" s="45">
        <v>30</v>
      </c>
      <c r="S204" t="s">
        <v>194</v>
      </c>
      <c r="T204" s="68">
        <v>3</v>
      </c>
      <c r="X204" s="67" t="s">
        <v>197</v>
      </c>
      <c r="Y204" s="45">
        <v>37</v>
      </c>
      <c r="Z204" t="s">
        <v>194</v>
      </c>
      <c r="AA204" s="68">
        <v>3</v>
      </c>
      <c r="AE204" s="67" t="s">
        <v>197</v>
      </c>
      <c r="AF204" s="45">
        <v>51</v>
      </c>
      <c r="AG204" t="s">
        <v>194</v>
      </c>
      <c r="AH204" s="68">
        <v>3</v>
      </c>
      <c r="AL204" s="67" t="s">
        <v>197</v>
      </c>
      <c r="AM204" s="45">
        <v>57</v>
      </c>
      <c r="AN204" t="s">
        <v>194</v>
      </c>
      <c r="AO204" s="68">
        <v>3</v>
      </c>
      <c r="AS204" s="67" t="s">
        <v>197</v>
      </c>
      <c r="AT204" s="45">
        <v>83</v>
      </c>
      <c r="AU204" t="s">
        <v>194</v>
      </c>
      <c r="AV204" s="68">
        <v>3</v>
      </c>
    </row>
    <row r="205" spans="2:48" ht="15.75" x14ac:dyDescent="0.25">
      <c r="G205" s="2"/>
      <c r="J205" s="67"/>
      <c r="K205" s="6"/>
      <c r="M205" s="69"/>
      <c r="Q205" s="67"/>
      <c r="S205"/>
      <c r="T205" s="69"/>
      <c r="X205" s="67"/>
      <c r="Z205"/>
      <c r="AA205" s="69"/>
      <c r="AE205" s="67"/>
      <c r="AF205" s="6"/>
      <c r="AH205" s="69"/>
      <c r="AL205" s="67"/>
      <c r="AM205" s="6"/>
      <c r="AO205" s="69"/>
      <c r="AS205" s="67"/>
      <c r="AT205" s="6"/>
      <c r="AV205" s="69"/>
    </row>
    <row r="206" spans="2:48" ht="15.75" x14ac:dyDescent="0.25">
      <c r="G206" s="1"/>
      <c r="J206" s="67" t="s">
        <v>236</v>
      </c>
      <c r="K206" s="6">
        <f>K204*M204</f>
        <v>63</v>
      </c>
      <c r="L206" t="s">
        <v>237</v>
      </c>
      <c r="M206" s="68">
        <v>55</v>
      </c>
      <c r="Q206" s="67" t="s">
        <v>236</v>
      </c>
      <c r="R206" s="6">
        <f>R204*T204</f>
        <v>90</v>
      </c>
      <c r="S206" t="s">
        <v>237</v>
      </c>
      <c r="T206" s="68">
        <v>85</v>
      </c>
      <c r="X206" s="67" t="s">
        <v>236</v>
      </c>
      <c r="Y206" s="6">
        <f>Y204*AA204</f>
        <v>111</v>
      </c>
      <c r="Z206" t="s">
        <v>237</v>
      </c>
      <c r="AA206" s="68">
        <v>99</v>
      </c>
      <c r="AE206" s="67" t="s">
        <v>236</v>
      </c>
      <c r="AF206" s="6">
        <f>AF204*AH204</f>
        <v>153</v>
      </c>
      <c r="AG206" t="s">
        <v>237</v>
      </c>
      <c r="AH206" s="68">
        <v>137</v>
      </c>
      <c r="AL206" s="67" t="s">
        <v>236</v>
      </c>
      <c r="AM206" s="6">
        <f>AM204*AO204</f>
        <v>171</v>
      </c>
      <c r="AN206" t="s">
        <v>237</v>
      </c>
      <c r="AO206" s="68">
        <v>149</v>
      </c>
      <c r="AS206" s="67" t="s">
        <v>236</v>
      </c>
      <c r="AT206" s="6">
        <f>AT204*AV204</f>
        <v>249</v>
      </c>
      <c r="AU206" t="s">
        <v>237</v>
      </c>
      <c r="AV206" s="68">
        <v>211</v>
      </c>
    </row>
    <row r="207" spans="2:48" ht="16.5" thickBot="1" x14ac:dyDescent="0.3">
      <c r="G207" s="2"/>
      <c r="J207" s="70"/>
      <c r="K207" s="72"/>
      <c r="L207" s="72" t="s">
        <v>239</v>
      </c>
      <c r="M207" s="75">
        <f>M206/K206</f>
        <v>0.87301587301587302</v>
      </c>
      <c r="Q207" s="70"/>
      <c r="R207" s="72"/>
      <c r="S207" s="72" t="s">
        <v>239</v>
      </c>
      <c r="T207" s="75">
        <f>T206/R206</f>
        <v>0.94444444444444442</v>
      </c>
      <c r="X207" s="70"/>
      <c r="Y207" s="72"/>
      <c r="Z207" s="72" t="s">
        <v>239</v>
      </c>
      <c r="AA207" s="75">
        <f>AA206/Y206</f>
        <v>0.89189189189189189</v>
      </c>
      <c r="AE207" s="70"/>
      <c r="AF207" s="72"/>
      <c r="AG207" s="72" t="s">
        <v>239</v>
      </c>
      <c r="AH207" s="75">
        <f>AH206/AF206</f>
        <v>0.89542483660130723</v>
      </c>
      <c r="AL207" s="70"/>
      <c r="AM207" s="72"/>
      <c r="AN207" s="72" t="s">
        <v>239</v>
      </c>
      <c r="AO207" s="75">
        <f>AO206/AM206</f>
        <v>0.87134502923976609</v>
      </c>
      <c r="AS207" s="70"/>
      <c r="AT207" s="72"/>
      <c r="AU207" s="72" t="s">
        <v>239</v>
      </c>
      <c r="AV207" s="75">
        <f>AV206/AT206</f>
        <v>0.84738955823293172</v>
      </c>
    </row>
    <row r="208" spans="2:48" ht="16.5" thickBot="1" x14ac:dyDescent="0.3">
      <c r="G208" s="2"/>
      <c r="K208" s="6"/>
      <c r="M208" s="6"/>
      <c r="Q208"/>
      <c r="S208"/>
      <c r="X208"/>
      <c r="Z208"/>
      <c r="AF208" s="6"/>
      <c r="AH208" s="6"/>
      <c r="AM208" s="6"/>
      <c r="AO208" s="6"/>
      <c r="AT208" s="6"/>
      <c r="AV208" s="6"/>
    </row>
    <row r="209" spans="2:48" ht="15.75" x14ac:dyDescent="0.25">
      <c r="G209" s="1"/>
      <c r="J209" s="63"/>
      <c r="K209" s="64"/>
      <c r="L209" s="65" t="s">
        <v>191</v>
      </c>
      <c r="M209" s="74"/>
      <c r="Q209" s="63"/>
      <c r="R209" s="64"/>
      <c r="S209" s="65" t="s">
        <v>201</v>
      </c>
      <c r="T209" s="74"/>
      <c r="X209" s="63"/>
      <c r="Y209" s="64"/>
      <c r="Z209" s="65" t="s">
        <v>202</v>
      </c>
      <c r="AA209" s="74"/>
      <c r="AE209" s="63"/>
      <c r="AF209" s="64"/>
      <c r="AG209" s="65" t="s">
        <v>203</v>
      </c>
      <c r="AH209" s="74"/>
      <c r="AL209" s="63"/>
      <c r="AM209" s="64"/>
      <c r="AN209" s="65" t="s">
        <v>204</v>
      </c>
      <c r="AO209" s="74"/>
      <c r="AS209" s="63"/>
      <c r="AT209" s="64"/>
      <c r="AU209" s="65" t="s">
        <v>305</v>
      </c>
      <c r="AV209" s="74"/>
    </row>
    <row r="210" spans="2:48" x14ac:dyDescent="0.25">
      <c r="G210" s="3"/>
      <c r="J210" s="67" t="s">
        <v>198</v>
      </c>
      <c r="K210" s="45">
        <v>44</v>
      </c>
      <c r="L210" t="s">
        <v>193</v>
      </c>
      <c r="M210" s="68">
        <v>2</v>
      </c>
      <c r="Q210" s="67" t="s">
        <v>198</v>
      </c>
      <c r="R210" s="45">
        <v>51</v>
      </c>
      <c r="S210" t="s">
        <v>193</v>
      </c>
      <c r="T210" s="68">
        <v>2</v>
      </c>
      <c r="X210" s="67" t="s">
        <v>198</v>
      </c>
      <c r="Y210" s="45">
        <v>60</v>
      </c>
      <c r="Z210" t="s">
        <v>193</v>
      </c>
      <c r="AA210" s="68">
        <v>2</v>
      </c>
      <c r="AE210" s="67" t="s">
        <v>198</v>
      </c>
      <c r="AF210" s="45">
        <v>67</v>
      </c>
      <c r="AG210" t="s">
        <v>193</v>
      </c>
      <c r="AH210" s="68">
        <v>2</v>
      </c>
      <c r="AL210" s="67" t="s">
        <v>198</v>
      </c>
      <c r="AM210" s="45">
        <v>83</v>
      </c>
      <c r="AN210" t="s">
        <v>193</v>
      </c>
      <c r="AO210" s="68">
        <v>2</v>
      </c>
      <c r="AS210" s="67" t="s">
        <v>198</v>
      </c>
      <c r="AT210" s="45">
        <v>101</v>
      </c>
      <c r="AU210" t="s">
        <v>193</v>
      </c>
      <c r="AV210" s="68">
        <v>2</v>
      </c>
    </row>
    <row r="211" spans="2:48" x14ac:dyDescent="0.25">
      <c r="G211" s="3"/>
      <c r="J211" s="67"/>
      <c r="M211" s="76"/>
      <c r="Q211" s="67"/>
      <c r="R211"/>
      <c r="S211"/>
      <c r="T211" s="76"/>
      <c r="X211" s="67"/>
      <c r="Y211"/>
      <c r="Z211"/>
      <c r="AA211" s="76"/>
      <c r="AE211" s="67"/>
      <c r="AH211" s="76"/>
      <c r="AL211" s="67"/>
      <c r="AO211" s="76"/>
      <c r="AS211" s="67"/>
      <c r="AV211" s="76"/>
    </row>
    <row r="212" spans="2:48" x14ac:dyDescent="0.25">
      <c r="G212" s="3"/>
      <c r="J212" s="67" t="s">
        <v>236</v>
      </c>
      <c r="K212" s="6">
        <f>K210*M210</f>
        <v>88</v>
      </c>
      <c r="L212" t="s">
        <v>237</v>
      </c>
      <c r="M212" s="68">
        <v>72</v>
      </c>
      <c r="Q212" s="67" t="s">
        <v>236</v>
      </c>
      <c r="R212" s="6">
        <f>R210*T210</f>
        <v>102</v>
      </c>
      <c r="S212" t="s">
        <v>237</v>
      </c>
      <c r="T212" s="68">
        <v>72</v>
      </c>
      <c r="X212" s="67" t="s">
        <v>236</v>
      </c>
      <c r="Y212" s="6">
        <f>Y210*AA210</f>
        <v>120</v>
      </c>
      <c r="Z212" t="s">
        <v>237</v>
      </c>
      <c r="AA212" s="68">
        <v>103</v>
      </c>
      <c r="AE212" s="67" t="s">
        <v>236</v>
      </c>
      <c r="AF212" s="6">
        <f>AF210*AH210</f>
        <v>134</v>
      </c>
      <c r="AG212" t="s">
        <v>237</v>
      </c>
      <c r="AH212" s="68">
        <v>111</v>
      </c>
      <c r="AL212" s="67" t="s">
        <v>236</v>
      </c>
      <c r="AM212" s="6">
        <f>AM210*AO210</f>
        <v>166</v>
      </c>
      <c r="AN212" t="s">
        <v>237</v>
      </c>
      <c r="AO212" s="68">
        <v>124</v>
      </c>
      <c r="AS212" s="67" t="s">
        <v>236</v>
      </c>
      <c r="AT212" s="6">
        <f>AT210*AV210</f>
        <v>202</v>
      </c>
      <c r="AU212" t="s">
        <v>237</v>
      </c>
      <c r="AV212" s="68">
        <v>166</v>
      </c>
    </row>
    <row r="213" spans="2:48" ht="15.75" thickBot="1" x14ac:dyDescent="0.3">
      <c r="G213" s="3"/>
      <c r="J213" s="70"/>
      <c r="K213" s="71"/>
      <c r="L213" s="72" t="s">
        <v>240</v>
      </c>
      <c r="M213" s="73">
        <f>M212/K212</f>
        <v>0.81818181818181823</v>
      </c>
      <c r="Q213" s="70"/>
      <c r="R213" s="71"/>
      <c r="S213" s="72" t="s">
        <v>240</v>
      </c>
      <c r="T213" s="73">
        <f>T212/R212</f>
        <v>0.70588235294117652</v>
      </c>
      <c r="X213" s="70"/>
      <c r="Y213" s="71"/>
      <c r="Z213" s="72" t="s">
        <v>240</v>
      </c>
      <c r="AA213" s="73">
        <f>AA212/Y212</f>
        <v>0.85833333333333328</v>
      </c>
      <c r="AE213" s="70"/>
      <c r="AF213" s="71"/>
      <c r="AG213" s="72" t="s">
        <v>240</v>
      </c>
      <c r="AH213" s="73">
        <f>AH212/AF212</f>
        <v>0.82835820895522383</v>
      </c>
      <c r="AL213" s="70"/>
      <c r="AM213" s="71"/>
      <c r="AN213" s="72" t="s">
        <v>240</v>
      </c>
      <c r="AO213" s="73">
        <f>AO212/AM212</f>
        <v>0.74698795180722888</v>
      </c>
      <c r="AS213" s="70"/>
      <c r="AT213" s="71"/>
      <c r="AU213" s="72" t="s">
        <v>240</v>
      </c>
      <c r="AV213" s="73">
        <f>AV212/AT212</f>
        <v>0.82178217821782173</v>
      </c>
    </row>
    <row r="214" spans="2:48" ht="15.75" thickBot="1" x14ac:dyDescent="0.3">
      <c r="G214" s="3"/>
      <c r="Q214"/>
      <c r="R214"/>
      <c r="S214"/>
      <c r="T214"/>
      <c r="X214"/>
      <c r="Y214"/>
      <c r="Z214"/>
      <c r="AA214"/>
    </row>
    <row r="215" spans="2:48" x14ac:dyDescent="0.25">
      <c r="G215" s="3"/>
      <c r="J215" s="63"/>
      <c r="K215" s="64"/>
      <c r="L215" s="65" t="s">
        <v>191</v>
      </c>
      <c r="M215" s="74"/>
      <c r="Q215" s="63"/>
      <c r="R215" s="64"/>
      <c r="S215" s="65" t="s">
        <v>201</v>
      </c>
      <c r="T215" s="74"/>
      <c r="X215" s="63"/>
      <c r="Y215" s="64"/>
      <c r="Z215" s="65" t="s">
        <v>202</v>
      </c>
      <c r="AA215" s="74"/>
      <c r="AE215" s="63"/>
      <c r="AF215" s="64"/>
      <c r="AG215" s="65" t="s">
        <v>203</v>
      </c>
      <c r="AH215" s="74"/>
      <c r="AL215" s="63"/>
      <c r="AM215" s="64"/>
      <c r="AN215" s="65" t="s">
        <v>204</v>
      </c>
      <c r="AO215" s="74"/>
      <c r="AS215" s="63"/>
      <c r="AT215" s="64"/>
      <c r="AU215" s="65" t="s">
        <v>305</v>
      </c>
      <c r="AV215" s="74"/>
    </row>
    <row r="216" spans="2:48" x14ac:dyDescent="0.25">
      <c r="G216" s="3"/>
      <c r="J216" s="67" t="s">
        <v>199</v>
      </c>
      <c r="K216" s="45">
        <v>27</v>
      </c>
      <c r="L216" t="s">
        <v>195</v>
      </c>
      <c r="M216" s="68">
        <v>1</v>
      </c>
      <c r="Q216" s="67" t="s">
        <v>199</v>
      </c>
      <c r="R216" s="45">
        <v>40</v>
      </c>
      <c r="S216" t="s">
        <v>195</v>
      </c>
      <c r="T216" s="68">
        <v>1</v>
      </c>
      <c r="X216" s="67" t="s">
        <v>199</v>
      </c>
      <c r="Y216" s="45">
        <v>41</v>
      </c>
      <c r="Z216" t="s">
        <v>195</v>
      </c>
      <c r="AA216" s="68">
        <v>1</v>
      </c>
      <c r="AE216" s="67" t="s">
        <v>199</v>
      </c>
      <c r="AF216" s="45">
        <v>44</v>
      </c>
      <c r="AG216" t="s">
        <v>195</v>
      </c>
      <c r="AH216" s="68">
        <v>1</v>
      </c>
      <c r="AL216" s="67" t="s">
        <v>199</v>
      </c>
      <c r="AM216" s="45">
        <v>38</v>
      </c>
      <c r="AN216" t="s">
        <v>195</v>
      </c>
      <c r="AO216" s="68">
        <v>1</v>
      </c>
      <c r="AS216" s="67" t="s">
        <v>199</v>
      </c>
      <c r="AT216" s="45">
        <v>10</v>
      </c>
      <c r="AU216" t="s">
        <v>195</v>
      </c>
      <c r="AV216" s="68">
        <v>1</v>
      </c>
    </row>
    <row r="217" spans="2:48" x14ac:dyDescent="0.25">
      <c r="G217" s="3"/>
      <c r="J217" s="67"/>
      <c r="K217" s="6"/>
      <c r="M217" s="69"/>
      <c r="Q217" s="67"/>
      <c r="S217"/>
      <c r="T217" s="69"/>
      <c r="X217" s="67"/>
      <c r="Z217"/>
      <c r="AA217" s="69"/>
      <c r="AE217" s="67"/>
      <c r="AF217" s="6"/>
      <c r="AH217" s="69"/>
      <c r="AL217" s="67"/>
      <c r="AM217" s="6"/>
      <c r="AO217" s="69"/>
      <c r="AS217" s="67"/>
      <c r="AT217" s="6"/>
      <c r="AV217" s="69"/>
    </row>
    <row r="218" spans="2:48" x14ac:dyDescent="0.25">
      <c r="G218" s="3"/>
      <c r="J218" s="67" t="s">
        <v>236</v>
      </c>
      <c r="K218" s="6">
        <f>K216*M216</f>
        <v>27</v>
      </c>
      <c r="L218" t="s">
        <v>237</v>
      </c>
      <c r="M218" s="68">
        <v>5</v>
      </c>
      <c r="Q218" s="67" t="s">
        <v>236</v>
      </c>
      <c r="R218" s="6">
        <f>R216*T216</f>
        <v>40</v>
      </c>
      <c r="S218" t="s">
        <v>237</v>
      </c>
      <c r="T218" s="68">
        <v>11</v>
      </c>
      <c r="X218" s="67" t="s">
        <v>236</v>
      </c>
      <c r="Y218" s="6">
        <f>Y216*AA216</f>
        <v>41</v>
      </c>
      <c r="Z218" t="s">
        <v>237</v>
      </c>
      <c r="AA218" s="68">
        <v>9</v>
      </c>
      <c r="AE218" s="67" t="s">
        <v>236</v>
      </c>
      <c r="AF218" s="6">
        <f>AF216*AH216</f>
        <v>44</v>
      </c>
      <c r="AG218" t="s">
        <v>237</v>
      </c>
      <c r="AH218" s="68">
        <v>14</v>
      </c>
      <c r="AL218" s="67" t="s">
        <v>236</v>
      </c>
      <c r="AM218" s="6">
        <f>AM216*AO216</f>
        <v>38</v>
      </c>
      <c r="AN218" t="s">
        <v>237</v>
      </c>
      <c r="AO218" s="68">
        <v>4</v>
      </c>
      <c r="AS218" s="67" t="s">
        <v>236</v>
      </c>
      <c r="AT218" s="6">
        <f>AT216*AV216</f>
        <v>10</v>
      </c>
      <c r="AU218" t="s">
        <v>237</v>
      </c>
      <c r="AV218" s="68">
        <v>3</v>
      </c>
    </row>
    <row r="219" spans="2:48" ht="15.75" thickBot="1" x14ac:dyDescent="0.3">
      <c r="G219" s="3"/>
      <c r="J219" s="70"/>
      <c r="K219" s="72"/>
      <c r="L219" s="72" t="s">
        <v>241</v>
      </c>
      <c r="M219" s="75">
        <f>M218/K218</f>
        <v>0.18518518518518517</v>
      </c>
      <c r="Q219" s="70"/>
      <c r="R219" s="72"/>
      <c r="S219" s="72" t="s">
        <v>241</v>
      </c>
      <c r="T219" s="75">
        <f>T218/R218</f>
        <v>0.27500000000000002</v>
      </c>
      <c r="X219" s="70"/>
      <c r="Y219" s="72"/>
      <c r="Z219" s="72" t="s">
        <v>241</v>
      </c>
      <c r="AA219" s="75">
        <f>AA218/Y218</f>
        <v>0.21951219512195122</v>
      </c>
      <c r="AE219" s="70"/>
      <c r="AF219" s="72"/>
      <c r="AG219" s="72" t="s">
        <v>241</v>
      </c>
      <c r="AH219" s="75">
        <f>AH218/AF218</f>
        <v>0.31818181818181818</v>
      </c>
      <c r="AL219" s="70"/>
      <c r="AM219" s="72"/>
      <c r="AN219" s="72" t="s">
        <v>241</v>
      </c>
      <c r="AO219" s="75">
        <f>AO218/AM218</f>
        <v>0.10526315789473684</v>
      </c>
      <c r="AS219" s="70"/>
      <c r="AT219" s="72"/>
      <c r="AU219" s="72" t="s">
        <v>241</v>
      </c>
      <c r="AV219" s="75">
        <f>AV218/AT218</f>
        <v>0.3</v>
      </c>
    </row>
    <row r="220" spans="2:48" x14ac:dyDescent="0.25">
      <c r="G220" s="3"/>
      <c r="Q220"/>
      <c r="S220"/>
      <c r="X220"/>
      <c r="Z220"/>
      <c r="AF220" s="6"/>
      <c r="AH220" s="6"/>
      <c r="AM220" s="6"/>
      <c r="AO220" s="6"/>
    </row>
    <row r="221" spans="2:48" s="20" customFormat="1" x14ac:dyDescent="0.25">
      <c r="B221" s="40"/>
      <c r="O221" s="25"/>
      <c r="Q221" s="25"/>
      <c r="R221" s="25"/>
      <c r="S221" s="25"/>
      <c r="T221" s="25"/>
      <c r="U221" s="25"/>
      <c r="V221" s="25"/>
      <c r="W221" s="25"/>
      <c r="X221" s="25"/>
      <c r="Y221" s="25"/>
      <c r="Z221" s="25"/>
      <c r="AA221" s="25"/>
      <c r="AB221" s="25"/>
      <c r="AJ221" s="25"/>
    </row>
    <row r="222" spans="2:48" x14ac:dyDescent="0.25">
      <c r="G222" s="3"/>
    </row>
    <row r="223" spans="2:48" x14ac:dyDescent="0.25">
      <c r="G223" s="3"/>
    </row>
    <row r="224" spans="2:48" ht="15.75" x14ac:dyDescent="0.25">
      <c r="G224" s="2"/>
    </row>
    <row r="225" spans="2:36" ht="15.75" x14ac:dyDescent="0.25">
      <c r="G225" s="2"/>
    </row>
    <row r="226" spans="2:36" ht="15.75" x14ac:dyDescent="0.25">
      <c r="G226" s="2"/>
    </row>
    <row r="227" spans="2:36" ht="15.75" x14ac:dyDescent="0.25">
      <c r="G227" s="2"/>
    </row>
    <row r="228" spans="2:36" ht="15.75" x14ac:dyDescent="0.25">
      <c r="G228" s="2"/>
    </row>
    <row r="229" spans="2:36" ht="15.75" x14ac:dyDescent="0.25">
      <c r="G229" s="2"/>
    </row>
    <row r="230" spans="2:36" ht="15.75" x14ac:dyDescent="0.25">
      <c r="G230" s="2"/>
    </row>
    <row r="231" spans="2:36" ht="15.75" x14ac:dyDescent="0.25">
      <c r="G231" s="2"/>
    </row>
    <row r="232" spans="2:36" ht="21" x14ac:dyDescent="0.25">
      <c r="C232" s="62" t="s">
        <v>68</v>
      </c>
    </row>
    <row r="233" spans="2:36" ht="15.75" x14ac:dyDescent="0.25">
      <c r="G233" s="2"/>
    </row>
    <row r="234" spans="2:36" s="20" customFormat="1" x14ac:dyDescent="0.25">
      <c r="B234" s="40" t="s">
        <v>225</v>
      </c>
      <c r="O234" s="25"/>
      <c r="Q234" s="25"/>
      <c r="R234" s="25"/>
      <c r="S234" s="25"/>
      <c r="T234" s="25"/>
      <c r="U234" s="25"/>
      <c r="V234" s="25"/>
      <c r="W234" s="25"/>
      <c r="X234" s="25"/>
      <c r="Y234" s="25"/>
      <c r="Z234" s="25"/>
      <c r="AA234" s="25"/>
      <c r="AB234" s="25"/>
      <c r="AJ234" s="25"/>
    </row>
    <row r="235" spans="2:36" ht="15.75" x14ac:dyDescent="0.25">
      <c r="G235" s="2"/>
    </row>
    <row r="236" spans="2:36" s="20" customFormat="1" x14ac:dyDescent="0.25">
      <c r="B236" s="40" t="s">
        <v>226</v>
      </c>
      <c r="O236" s="25"/>
      <c r="Q236" s="25"/>
      <c r="R236" s="25"/>
      <c r="S236" s="25"/>
      <c r="T236" s="25"/>
      <c r="U236" s="25"/>
      <c r="V236" s="25"/>
      <c r="W236" s="25"/>
      <c r="X236" s="25"/>
      <c r="Y236" s="25"/>
      <c r="Z236" s="25"/>
      <c r="AA236" s="25"/>
      <c r="AB236" s="25"/>
      <c r="AJ236" s="25"/>
    </row>
    <row r="237" spans="2:36" ht="15.75" x14ac:dyDescent="0.25">
      <c r="G237" s="2"/>
    </row>
    <row r="238" spans="2:36" s="20" customFormat="1" x14ac:dyDescent="0.25">
      <c r="B238" s="40" t="s">
        <v>227</v>
      </c>
      <c r="O238" s="25"/>
      <c r="Q238" s="25"/>
      <c r="R238" s="25"/>
      <c r="S238" s="25"/>
      <c r="T238" s="25"/>
      <c r="U238" s="25"/>
      <c r="V238" s="25"/>
      <c r="W238" s="25"/>
      <c r="X238" s="25"/>
      <c r="Y238" s="25"/>
      <c r="Z238" s="25"/>
      <c r="AA238" s="25"/>
      <c r="AB238" s="25"/>
      <c r="AJ238" s="25"/>
    </row>
    <row r="239" spans="2:36" ht="15.75" x14ac:dyDescent="0.25">
      <c r="G239" s="1"/>
    </row>
    <row r="240" spans="2:36" s="20" customFormat="1" x14ac:dyDescent="0.25">
      <c r="B240" s="40" t="s">
        <v>228</v>
      </c>
      <c r="O240" s="25"/>
      <c r="Q240" s="25"/>
      <c r="R240" s="25"/>
      <c r="S240" s="25"/>
      <c r="T240" s="25"/>
      <c r="U240" s="25"/>
      <c r="V240" s="25"/>
      <c r="W240" s="25"/>
      <c r="X240" s="25"/>
      <c r="Y240" s="25"/>
      <c r="Z240" s="25"/>
      <c r="AA240" s="25"/>
      <c r="AB240" s="25"/>
      <c r="AJ240" s="25"/>
    </row>
    <row r="241" spans="2:38" ht="15.75" x14ac:dyDescent="0.25">
      <c r="G241" s="2"/>
    </row>
    <row r="242" spans="2:38" s="20" customFormat="1" x14ac:dyDescent="0.25">
      <c r="B242" s="40" t="s">
        <v>229</v>
      </c>
      <c r="O242" s="25"/>
      <c r="Q242" s="25"/>
      <c r="R242" s="25"/>
      <c r="S242" s="25"/>
      <c r="T242" s="25"/>
      <c r="U242" s="25"/>
      <c r="V242" s="25"/>
      <c r="W242" s="25"/>
      <c r="X242" s="25"/>
      <c r="Y242" s="25"/>
      <c r="Z242" s="25"/>
      <c r="AA242" s="25"/>
      <c r="AB242" s="25"/>
      <c r="AJ242" s="25"/>
    </row>
    <row r="243" spans="2:38" ht="15.75" x14ac:dyDescent="0.25">
      <c r="G243" s="2"/>
    </row>
    <row r="244" spans="2:38" s="20" customFormat="1" x14ac:dyDescent="0.25">
      <c r="B244" s="40" t="s">
        <v>230</v>
      </c>
      <c r="O244" s="25"/>
      <c r="Q244" s="25"/>
      <c r="R244" s="25"/>
      <c r="S244" s="25"/>
      <c r="T244" s="25"/>
      <c r="U244" s="25"/>
      <c r="V244" s="25"/>
      <c r="W244" s="25"/>
      <c r="X244" s="25"/>
      <c r="Y244" s="25"/>
      <c r="Z244" s="25"/>
      <c r="AA244" s="25"/>
      <c r="AB244" s="25"/>
      <c r="AJ244" s="25"/>
    </row>
    <row r="245" spans="2:38" ht="15.75" x14ac:dyDescent="0.25">
      <c r="G245" s="2"/>
    </row>
    <row r="246" spans="2:38" s="20" customFormat="1" x14ac:dyDescent="0.25">
      <c r="B246" s="40" t="s">
        <v>231</v>
      </c>
      <c r="O246" s="25"/>
      <c r="Q246" s="25"/>
      <c r="R246" s="25"/>
      <c r="S246" s="25"/>
      <c r="T246" s="25"/>
      <c r="U246" s="25"/>
      <c r="V246" s="25"/>
      <c r="W246" s="25"/>
      <c r="X246" s="6"/>
      <c r="Y246" s="25"/>
      <c r="Z246" s="25"/>
      <c r="AA246" s="25"/>
      <c r="AB246" s="25"/>
      <c r="AE246"/>
      <c r="AJ246" s="25"/>
      <c r="AL246"/>
    </row>
    <row r="247" spans="2:38" ht="15.75" x14ac:dyDescent="0.25">
      <c r="G247" s="1"/>
    </row>
    <row r="248" spans="2:38" s="20" customFormat="1" x14ac:dyDescent="0.25">
      <c r="B248" s="40" t="s">
        <v>232</v>
      </c>
      <c r="O248" s="25"/>
      <c r="Q248" s="25"/>
      <c r="R248" s="25"/>
      <c r="S248" s="25"/>
      <c r="T248" s="25"/>
      <c r="U248" s="25"/>
      <c r="V248" s="25"/>
      <c r="W248" s="25"/>
      <c r="X248" s="6"/>
      <c r="Y248" s="25"/>
      <c r="Z248" s="25"/>
      <c r="AA248" s="25"/>
      <c r="AB248" s="25"/>
      <c r="AE248"/>
      <c r="AJ248" s="25"/>
      <c r="AL248"/>
    </row>
    <row r="249" spans="2:38" ht="15.75" x14ac:dyDescent="0.25">
      <c r="G249" s="2"/>
    </row>
    <row r="250" spans="2:38" s="20" customFormat="1" x14ac:dyDescent="0.25">
      <c r="B250" s="40" t="s">
        <v>233</v>
      </c>
      <c r="O250" s="25"/>
      <c r="Q250" s="25"/>
      <c r="R250" s="25"/>
      <c r="S250" s="25"/>
      <c r="T250" s="25"/>
      <c r="U250" s="25"/>
      <c r="V250" s="25"/>
      <c r="W250" s="25"/>
      <c r="X250" s="6"/>
      <c r="Y250" s="25"/>
      <c r="Z250" s="25"/>
      <c r="AA250" s="25"/>
      <c r="AB250" s="25"/>
      <c r="AE250"/>
      <c r="AJ250" s="25"/>
      <c r="AL250"/>
    </row>
    <row r="251" spans="2:38" ht="15.75" x14ac:dyDescent="0.25">
      <c r="G251" s="2"/>
    </row>
    <row r="252" spans="2:38" s="20" customFormat="1" x14ac:dyDescent="0.25">
      <c r="B252" s="40" t="s">
        <v>234</v>
      </c>
      <c r="O252" s="25"/>
      <c r="Q252" s="25"/>
      <c r="R252" s="25"/>
      <c r="S252" s="25"/>
      <c r="T252" s="25"/>
      <c r="U252" s="25"/>
      <c r="V252" s="25"/>
      <c r="W252" s="25"/>
      <c r="X252" s="6"/>
      <c r="Y252" s="25"/>
      <c r="Z252" s="25"/>
      <c r="AA252" s="25"/>
      <c r="AB252" s="25"/>
      <c r="AE252"/>
      <c r="AJ252" s="25"/>
      <c r="AL252"/>
    </row>
    <row r="253" spans="2:38" ht="15.75" x14ac:dyDescent="0.25">
      <c r="G253" s="2"/>
    </row>
    <row r="254" spans="2:38" s="20" customFormat="1" ht="15.75" x14ac:dyDescent="0.25">
      <c r="B254" s="40" t="s">
        <v>235</v>
      </c>
      <c r="G254" s="78"/>
      <c r="O254" s="25"/>
      <c r="Q254" s="25"/>
      <c r="R254" s="25"/>
      <c r="S254" s="25"/>
      <c r="T254" s="25"/>
      <c r="U254" s="25"/>
      <c r="V254" s="25"/>
      <c r="W254" s="25"/>
      <c r="X254" s="25"/>
      <c r="Y254" s="25"/>
      <c r="Z254" s="25"/>
      <c r="AA254" s="25"/>
      <c r="AB254" s="25"/>
      <c r="AJ254" s="25"/>
    </row>
    <row r="255" spans="2:38" ht="15.75" x14ac:dyDescent="0.25">
      <c r="G255" s="2"/>
    </row>
    <row r="256" spans="2:38" ht="15.75" x14ac:dyDescent="0.25">
      <c r="G256" s="2"/>
    </row>
    <row r="257" spans="6:7" ht="15.75" x14ac:dyDescent="0.25">
      <c r="F257" s="2"/>
      <c r="G257" s="1"/>
    </row>
    <row r="258" spans="6:7" ht="15.75" x14ac:dyDescent="0.25">
      <c r="F258" s="2"/>
      <c r="G258" s="2"/>
    </row>
    <row r="259" spans="6:7" ht="15.75" x14ac:dyDescent="0.25">
      <c r="F259" s="1"/>
      <c r="G259" s="1"/>
    </row>
    <row r="260" spans="6:7" ht="15.75" x14ac:dyDescent="0.25">
      <c r="F260" s="2"/>
      <c r="G260" s="2"/>
    </row>
    <row r="261" spans="6:7" ht="15.75" x14ac:dyDescent="0.25">
      <c r="F261" s="1"/>
      <c r="G261" s="2"/>
    </row>
    <row r="262" spans="6:7" ht="15.75" x14ac:dyDescent="0.25">
      <c r="F262" s="2"/>
      <c r="G262" s="2"/>
    </row>
    <row r="263" spans="6:7" ht="15.75" x14ac:dyDescent="0.25">
      <c r="F263" s="2"/>
      <c r="G263" s="2"/>
    </row>
    <row r="264" spans="6:7" ht="15.75" x14ac:dyDescent="0.25">
      <c r="F264" s="2"/>
      <c r="G264" s="2"/>
    </row>
    <row r="265" spans="6:7" ht="15.75" x14ac:dyDescent="0.25">
      <c r="F265" s="1"/>
      <c r="G265" s="1"/>
    </row>
    <row r="266" spans="6:7" ht="15.75" x14ac:dyDescent="0.25">
      <c r="F266" s="2"/>
      <c r="G266" s="2"/>
    </row>
    <row r="267" spans="6:7" ht="15.75" x14ac:dyDescent="0.25">
      <c r="F267" s="2"/>
      <c r="G267" s="1"/>
    </row>
    <row r="268" spans="6:7" ht="15.75" x14ac:dyDescent="0.25">
      <c r="F268" s="1"/>
      <c r="G268" s="2"/>
    </row>
    <row r="269" spans="6:7" ht="15.75" x14ac:dyDescent="0.25">
      <c r="F269" s="2"/>
      <c r="G269" s="2"/>
    </row>
    <row r="270" spans="6:7" ht="15.75" x14ac:dyDescent="0.25">
      <c r="F270" s="1"/>
      <c r="G270" s="1"/>
    </row>
    <row r="271" spans="6:7" ht="15.75" x14ac:dyDescent="0.25">
      <c r="F271" s="3"/>
      <c r="G271" s="2"/>
    </row>
    <row r="272" spans="6:7" ht="15.75" x14ac:dyDescent="0.25">
      <c r="F272" s="3"/>
      <c r="G272" s="4"/>
    </row>
    <row r="273" spans="6:7" ht="15.75" x14ac:dyDescent="0.25">
      <c r="F273" s="3"/>
      <c r="G273" s="5"/>
    </row>
    <row r="274" spans="6:7" ht="15.75" x14ac:dyDescent="0.25">
      <c r="F274" s="3"/>
      <c r="G274" s="5"/>
    </row>
    <row r="275" spans="6:7" ht="15.75" x14ac:dyDescent="0.25">
      <c r="F275" s="3"/>
      <c r="G275" s="5"/>
    </row>
    <row r="276" spans="6:7" ht="15.75" x14ac:dyDescent="0.25">
      <c r="F276" s="3"/>
      <c r="G276" s="4"/>
    </row>
    <row r="277" spans="6:7" ht="15.75" x14ac:dyDescent="0.25">
      <c r="F277" s="3"/>
      <c r="G277"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6F6C-27A6-4CEF-A32C-66E2ECAC7A9B}">
  <dimension ref="A2:X224"/>
  <sheetViews>
    <sheetView tabSelected="1" topLeftCell="A202" workbookViewId="0">
      <selection activeCell="B226" sqref="B226"/>
    </sheetView>
  </sheetViews>
  <sheetFormatPr defaultRowHeight="15" x14ac:dyDescent="0.25"/>
  <cols>
    <col min="12" max="12" width="1.42578125" style="20" customWidth="1"/>
    <col min="24" max="24" width="1.7109375" style="20" customWidth="1"/>
  </cols>
  <sheetData>
    <row r="2" spans="1:13" ht="26.25" x14ac:dyDescent="0.4">
      <c r="B2" s="47" t="s">
        <v>79</v>
      </c>
    </row>
    <row r="6" spans="1:13" s="38" customFormat="1" x14ac:dyDescent="0.25">
      <c r="A6" s="38" t="str">
        <f>'Advisor KPI''s'!B12</f>
        <v xml:space="preserve">·         Assets Under Management (AUM): Total value of client assets being managed by the financial advisor.  </v>
      </c>
      <c r="M6" s="40" t="s">
        <v>16</v>
      </c>
    </row>
    <row r="24" spans="1:24" s="38" customFormat="1" x14ac:dyDescent="0.25">
      <c r="A24" s="38" t="s">
        <v>244</v>
      </c>
    </row>
    <row r="25" spans="1:24" s="17" customFormat="1" x14ac:dyDescent="0.25">
      <c r="A25" s="26"/>
      <c r="L25" s="38"/>
      <c r="X25" s="38"/>
    </row>
    <row r="26" spans="1:24" s="17" customFormat="1" x14ac:dyDescent="0.25">
      <c r="A26" s="26"/>
      <c r="L26" s="38"/>
      <c r="X26" s="38"/>
    </row>
    <row r="27" spans="1:24" s="17" customFormat="1" x14ac:dyDescent="0.25">
      <c r="A27" s="26"/>
      <c r="L27" s="38"/>
      <c r="X27" s="38"/>
    </row>
    <row r="28" spans="1:24" s="17" customFormat="1" x14ac:dyDescent="0.25">
      <c r="A28" s="26"/>
      <c r="L28" s="38"/>
      <c r="X28" s="38"/>
    </row>
    <row r="29" spans="1:24" s="17" customFormat="1" x14ac:dyDescent="0.25">
      <c r="A29" s="26"/>
      <c r="L29" s="38"/>
      <c r="X29" s="38"/>
    </row>
    <row r="30" spans="1:24" s="17" customFormat="1" x14ac:dyDescent="0.25">
      <c r="A30" s="26"/>
      <c r="L30" s="38"/>
      <c r="X30" s="38"/>
    </row>
    <row r="31" spans="1:24" s="17" customFormat="1" x14ac:dyDescent="0.25">
      <c r="A31" s="26"/>
      <c r="L31" s="38"/>
      <c r="X31" s="38"/>
    </row>
    <row r="32" spans="1:24" s="17" customFormat="1" x14ac:dyDescent="0.25">
      <c r="A32" s="26"/>
      <c r="L32" s="38"/>
      <c r="X32" s="38"/>
    </row>
    <row r="33" spans="1:24" s="17" customFormat="1" x14ac:dyDescent="0.25">
      <c r="A33" s="26"/>
      <c r="L33" s="38"/>
      <c r="X33" s="38"/>
    </row>
    <row r="34" spans="1:24" s="17" customFormat="1" x14ac:dyDescent="0.25">
      <c r="A34" s="26"/>
      <c r="L34" s="38"/>
      <c r="X34" s="38"/>
    </row>
    <row r="35" spans="1:24" s="17" customFormat="1" x14ac:dyDescent="0.25">
      <c r="A35" s="26"/>
      <c r="L35" s="38"/>
      <c r="X35" s="38"/>
    </row>
    <row r="36" spans="1:24" s="17" customFormat="1" x14ac:dyDescent="0.25">
      <c r="A36" s="26"/>
      <c r="L36" s="38"/>
      <c r="X36" s="38"/>
    </row>
    <row r="37" spans="1:24" s="17" customFormat="1" x14ac:dyDescent="0.25">
      <c r="A37" s="26"/>
      <c r="L37" s="38"/>
      <c r="X37" s="38"/>
    </row>
    <row r="38" spans="1:24" s="17" customFormat="1" x14ac:dyDescent="0.25">
      <c r="A38" s="26"/>
      <c r="L38" s="38"/>
      <c r="X38" s="38"/>
    </row>
    <row r="39" spans="1:24" s="17" customFormat="1" x14ac:dyDescent="0.25">
      <c r="A39" s="26"/>
      <c r="L39" s="38"/>
      <c r="X39" s="38"/>
    </row>
    <row r="40" spans="1:24" s="17" customFormat="1" x14ac:dyDescent="0.25">
      <c r="A40" s="26"/>
      <c r="L40" s="38"/>
      <c r="X40" s="38"/>
    </row>
    <row r="41" spans="1:24" s="17" customFormat="1" x14ac:dyDescent="0.25">
      <c r="A41" s="26"/>
      <c r="L41" s="38"/>
      <c r="X41" s="38"/>
    </row>
    <row r="42" spans="1:24" s="38" customFormat="1" x14ac:dyDescent="0.25">
      <c r="A42" s="40" t="s">
        <v>18</v>
      </c>
    </row>
    <row r="60" spans="1:1" s="38" customFormat="1" x14ac:dyDescent="0.25">
      <c r="A60" s="40" t="s">
        <v>82</v>
      </c>
    </row>
    <row r="78" spans="1:1" s="20" customFormat="1" x14ac:dyDescent="0.25">
      <c r="A78" s="40" t="s">
        <v>129</v>
      </c>
    </row>
    <row r="96" spans="1:1" s="20" customFormat="1" x14ac:dyDescent="0.25">
      <c r="A96" s="40" t="s">
        <v>130</v>
      </c>
    </row>
    <row r="114" spans="1:2" s="20" customFormat="1" x14ac:dyDescent="0.25">
      <c r="A114" s="40" t="s">
        <v>248</v>
      </c>
    </row>
    <row r="116" spans="1:2" x14ac:dyDescent="0.25">
      <c r="B116" s="17"/>
    </row>
    <row r="132" spans="1:1" s="20" customFormat="1" x14ac:dyDescent="0.25">
      <c r="A132" s="40" t="s">
        <v>138</v>
      </c>
    </row>
    <row r="150" spans="1:1" s="20" customFormat="1" x14ac:dyDescent="0.25">
      <c r="A150" s="40" t="s">
        <v>137</v>
      </c>
    </row>
    <row r="168" spans="1:1" s="20" customFormat="1" x14ac:dyDescent="0.25">
      <c r="A168" s="40" t="s">
        <v>259</v>
      </c>
    </row>
    <row r="186" spans="1:14" s="20" customFormat="1" x14ac:dyDescent="0.25">
      <c r="A186" s="40" t="s">
        <v>261</v>
      </c>
      <c r="N186" s="40" t="s">
        <v>301</v>
      </c>
    </row>
    <row r="204" spans="1:1" s="20" customFormat="1" x14ac:dyDescent="0.25">
      <c r="A204" s="40" t="s">
        <v>303</v>
      </c>
    </row>
    <row r="222" spans="2:2" s="20" customFormat="1" x14ac:dyDescent="0.25"/>
    <row r="224" spans="2:2" x14ac:dyDescent="0.25">
      <c r="B224" t="s">
        <v>306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25012-A7C7-43FF-8CE4-ADE14D3FE24F}">
  <dimension ref="B1:H40"/>
  <sheetViews>
    <sheetView topLeftCell="A16" workbookViewId="0">
      <selection activeCell="C40" sqref="C40"/>
    </sheetView>
  </sheetViews>
  <sheetFormatPr defaultRowHeight="15" x14ac:dyDescent="0.25"/>
  <cols>
    <col min="1" max="1" width="25.7109375" style="17" customWidth="1"/>
    <col min="2" max="2" width="31.7109375" style="17" customWidth="1"/>
    <col min="3" max="9" width="25.7109375" style="17" customWidth="1"/>
    <col min="10" max="16" width="16.7109375" style="17" customWidth="1"/>
    <col min="17" max="16384" width="9.140625" style="17"/>
  </cols>
  <sheetData>
    <row r="1" spans="2:8" ht="20.100000000000001" customHeight="1" x14ac:dyDescent="0.25"/>
    <row r="2" spans="2:8" ht="24" customHeight="1" x14ac:dyDescent="0.25"/>
    <row r="3" spans="2:8" ht="57" customHeight="1" x14ac:dyDescent="0.7">
      <c r="E3" s="79" t="s">
        <v>270</v>
      </c>
    </row>
    <row r="4" spans="2:8" ht="20.100000000000001" customHeight="1" x14ac:dyDescent="0.4">
      <c r="E4" s="47" t="s">
        <v>271</v>
      </c>
    </row>
    <row r="5" spans="2:8" ht="20.100000000000001" customHeight="1" x14ac:dyDescent="0.35">
      <c r="B5" s="80" t="s">
        <v>272</v>
      </c>
      <c r="C5" s="81"/>
    </row>
    <row r="6" spans="2:8" ht="20.100000000000001" customHeight="1" x14ac:dyDescent="0.35">
      <c r="B6" s="80" t="s">
        <v>273</v>
      </c>
      <c r="C6" s="81"/>
      <c r="E6" s="82" t="s">
        <v>274</v>
      </c>
      <c r="F6" s="82"/>
      <c r="G6" s="82"/>
    </row>
    <row r="7" spans="2:8" ht="20.100000000000001" customHeight="1" x14ac:dyDescent="0.35">
      <c r="E7" s="82" t="s">
        <v>275</v>
      </c>
      <c r="F7" s="82"/>
      <c r="G7" s="82"/>
    </row>
    <row r="8" spans="2:8" ht="20.100000000000001" customHeight="1" x14ac:dyDescent="0.25"/>
    <row r="9" spans="2:8" ht="20.100000000000001" customHeight="1" thickBot="1" x14ac:dyDescent="0.3"/>
    <row r="10" spans="2:8" ht="20.100000000000001" customHeight="1" thickBot="1" x14ac:dyDescent="0.4">
      <c r="B10" s="83" t="s">
        <v>276</v>
      </c>
      <c r="C10" s="83" t="s">
        <v>277</v>
      </c>
      <c r="D10" s="83" t="s">
        <v>278</v>
      </c>
      <c r="E10" s="83" t="s">
        <v>279</v>
      </c>
      <c r="F10" s="83" t="s">
        <v>280</v>
      </c>
      <c r="G10" s="83" t="s">
        <v>281</v>
      </c>
      <c r="H10" s="83" t="s">
        <v>282</v>
      </c>
    </row>
    <row r="11" spans="2:8" ht="20.100000000000001" customHeight="1" x14ac:dyDescent="0.35">
      <c r="B11" s="84" t="s">
        <v>283</v>
      </c>
      <c r="C11" s="83"/>
      <c r="D11" s="83"/>
      <c r="E11" s="83"/>
      <c r="F11" s="83"/>
      <c r="G11" s="83"/>
      <c r="H11" s="83"/>
    </row>
    <row r="12" spans="2:8" ht="20.100000000000001" customHeight="1" thickBot="1" x14ac:dyDescent="0.4">
      <c r="B12" s="85" t="s">
        <v>284</v>
      </c>
      <c r="C12" s="86">
        <v>1</v>
      </c>
      <c r="D12" s="86"/>
      <c r="E12" s="86"/>
      <c r="F12" s="86"/>
      <c r="G12" s="86"/>
      <c r="H12" s="86"/>
    </row>
    <row r="13" spans="2:8" ht="20.100000000000001" customHeight="1" x14ac:dyDescent="0.35">
      <c r="B13" s="84"/>
      <c r="C13" s="83"/>
      <c r="D13" s="83"/>
      <c r="E13" s="83"/>
      <c r="F13" s="83"/>
      <c r="G13" s="83"/>
      <c r="H13" s="83"/>
    </row>
    <row r="14" spans="2:8" ht="20.100000000000001" customHeight="1" thickBot="1" x14ac:dyDescent="0.4">
      <c r="B14" s="85" t="s">
        <v>285</v>
      </c>
      <c r="C14" s="86">
        <v>1</v>
      </c>
      <c r="D14" s="86"/>
      <c r="E14" s="86"/>
      <c r="F14" s="86"/>
      <c r="G14" s="86"/>
      <c r="H14" s="86"/>
    </row>
    <row r="15" spans="2:8" ht="20.100000000000001" customHeight="1" x14ac:dyDescent="0.35">
      <c r="B15" s="84"/>
      <c r="C15" s="83"/>
      <c r="D15" s="83"/>
      <c r="E15" s="83"/>
      <c r="F15" s="83"/>
      <c r="G15" s="83"/>
      <c r="H15" s="83"/>
    </row>
    <row r="16" spans="2:8" ht="20.100000000000001" customHeight="1" thickBot="1" x14ac:dyDescent="0.4">
      <c r="B16" s="85" t="s">
        <v>286</v>
      </c>
      <c r="C16" s="86">
        <v>2</v>
      </c>
      <c r="D16" s="86"/>
      <c r="E16" s="86"/>
      <c r="F16" s="86"/>
      <c r="G16" s="86"/>
      <c r="H16" s="86"/>
    </row>
    <row r="17" spans="2:8" ht="20.100000000000001" customHeight="1" x14ac:dyDescent="0.35">
      <c r="B17" s="84" t="s">
        <v>287</v>
      </c>
      <c r="C17" s="83"/>
      <c r="D17" s="83"/>
      <c r="E17" s="83"/>
      <c r="F17" s="83"/>
      <c r="G17" s="83"/>
      <c r="H17" s="83"/>
    </row>
    <row r="18" spans="2:8" ht="20.100000000000001" customHeight="1" thickBot="1" x14ac:dyDescent="0.4">
      <c r="B18" s="85" t="s">
        <v>288</v>
      </c>
      <c r="C18" s="86">
        <v>2</v>
      </c>
      <c r="D18" s="86"/>
      <c r="E18" s="86"/>
      <c r="F18" s="86"/>
      <c r="G18" s="86"/>
      <c r="H18" s="86"/>
    </row>
    <row r="19" spans="2:8" ht="20.100000000000001" customHeight="1" x14ac:dyDescent="0.35">
      <c r="B19" s="84" t="s">
        <v>289</v>
      </c>
      <c r="C19" s="83"/>
      <c r="D19" s="83"/>
      <c r="E19" s="83"/>
      <c r="F19" s="83"/>
      <c r="G19" s="83"/>
      <c r="H19" s="83"/>
    </row>
    <row r="20" spans="2:8" ht="20.100000000000001" customHeight="1" thickBot="1" x14ac:dyDescent="0.4">
      <c r="B20" s="85" t="s">
        <v>290</v>
      </c>
      <c r="C20" s="86">
        <v>3</v>
      </c>
      <c r="D20" s="86"/>
      <c r="E20" s="86"/>
      <c r="F20" s="86"/>
      <c r="G20" s="86"/>
      <c r="H20" s="86"/>
    </row>
    <row r="21" spans="2:8" ht="20.100000000000001" customHeight="1" x14ac:dyDescent="0.35">
      <c r="B21" s="84" t="s">
        <v>291</v>
      </c>
      <c r="C21" s="83"/>
      <c r="D21" s="83"/>
      <c r="E21" s="83"/>
      <c r="F21" s="83"/>
      <c r="G21" s="83"/>
      <c r="H21" s="83"/>
    </row>
    <row r="22" spans="2:8" ht="20.100000000000001" customHeight="1" thickBot="1" x14ac:dyDescent="0.4">
      <c r="B22" s="85" t="s">
        <v>288</v>
      </c>
      <c r="C22" s="86">
        <v>3</v>
      </c>
      <c r="D22" s="86"/>
      <c r="E22" s="86"/>
      <c r="F22" s="86"/>
      <c r="G22" s="86"/>
      <c r="H22" s="86"/>
    </row>
    <row r="23" spans="2:8" ht="20.100000000000001" customHeight="1" x14ac:dyDescent="0.35">
      <c r="B23" s="84" t="s">
        <v>292</v>
      </c>
      <c r="C23" s="83"/>
      <c r="D23" s="83"/>
      <c r="E23" s="83"/>
      <c r="F23" s="83"/>
      <c r="G23" s="83"/>
      <c r="H23" s="83"/>
    </row>
    <row r="24" spans="2:8" ht="20.100000000000001" customHeight="1" thickBot="1" x14ac:dyDescent="0.4">
      <c r="B24" s="85" t="s">
        <v>293</v>
      </c>
      <c r="C24" s="86">
        <v>3</v>
      </c>
      <c r="D24" s="86"/>
      <c r="E24" s="86"/>
      <c r="F24" s="86"/>
      <c r="G24" s="86"/>
      <c r="H24" s="86"/>
    </row>
    <row r="25" spans="2:8" ht="20.100000000000001" customHeight="1" x14ac:dyDescent="0.35">
      <c r="B25" s="84"/>
      <c r="C25" s="83"/>
      <c r="D25" s="83"/>
      <c r="E25" s="83"/>
      <c r="F25" s="83"/>
      <c r="G25" s="83"/>
      <c r="H25" s="83"/>
    </row>
    <row r="26" spans="2:8" ht="20.100000000000001" customHeight="1" thickBot="1" x14ac:dyDescent="0.4">
      <c r="B26" s="85" t="s">
        <v>294</v>
      </c>
      <c r="C26" s="86">
        <v>4</v>
      </c>
      <c r="D26" s="86"/>
      <c r="E26" s="86"/>
      <c r="F26" s="86"/>
      <c r="G26" s="86"/>
      <c r="H26" s="86"/>
    </row>
    <row r="27" spans="2:8" ht="20.100000000000001" customHeight="1" x14ac:dyDescent="0.35">
      <c r="B27" s="84"/>
      <c r="C27" s="83"/>
      <c r="D27" s="83"/>
      <c r="E27" s="83"/>
      <c r="F27" s="83"/>
      <c r="G27" s="83"/>
      <c r="H27" s="83"/>
    </row>
    <row r="28" spans="2:8" ht="20.100000000000001" customHeight="1" thickBot="1" x14ac:dyDescent="0.4">
      <c r="B28" s="85" t="s">
        <v>295</v>
      </c>
      <c r="C28" s="86">
        <v>5</v>
      </c>
      <c r="D28" s="86"/>
      <c r="E28" s="86"/>
      <c r="F28" s="86"/>
      <c r="G28" s="86"/>
      <c r="H28" s="86"/>
    </row>
    <row r="29" spans="2:8" ht="20.100000000000001" customHeight="1" x14ac:dyDescent="0.35">
      <c r="B29" s="84"/>
      <c r="C29" s="83"/>
      <c r="D29" s="83"/>
      <c r="E29" s="83"/>
      <c r="F29" s="83"/>
      <c r="G29" s="83"/>
      <c r="H29" s="83"/>
    </row>
    <row r="30" spans="2:8" ht="20.100000000000001" customHeight="1" thickBot="1" x14ac:dyDescent="0.4">
      <c r="B30" s="85" t="s">
        <v>296</v>
      </c>
      <c r="C30" s="86"/>
      <c r="D30" s="86"/>
      <c r="E30" s="86"/>
      <c r="F30" s="86"/>
      <c r="G30" s="86"/>
      <c r="H30" s="86"/>
    </row>
    <row r="31" spans="2:8" ht="20.100000000000001" customHeight="1" x14ac:dyDescent="0.35">
      <c r="B31" s="84"/>
      <c r="C31" s="83"/>
      <c r="D31" s="83"/>
      <c r="E31" s="83"/>
      <c r="F31" s="83"/>
      <c r="G31" s="83"/>
      <c r="H31" s="83"/>
    </row>
    <row r="32" spans="2:8" ht="20.100000000000001" customHeight="1" thickBot="1" x14ac:dyDescent="0.4">
      <c r="B32" s="85" t="s">
        <v>297</v>
      </c>
      <c r="C32" s="86"/>
      <c r="D32" s="86"/>
      <c r="E32" s="86"/>
      <c r="F32" s="86"/>
      <c r="G32" s="86"/>
      <c r="H32" s="86"/>
    </row>
    <row r="33" spans="2:8" ht="20.100000000000001" customHeight="1" x14ac:dyDescent="0.35">
      <c r="B33" s="84"/>
      <c r="C33" s="83"/>
      <c r="D33" s="83"/>
      <c r="E33" s="83"/>
      <c r="F33" s="83"/>
      <c r="G33" s="83"/>
      <c r="H33" s="83"/>
    </row>
    <row r="34" spans="2:8" ht="20.100000000000001" customHeight="1" thickBot="1" x14ac:dyDescent="0.4">
      <c r="B34" s="85" t="s">
        <v>298</v>
      </c>
      <c r="C34" s="86"/>
      <c r="D34" s="86">
        <v>20</v>
      </c>
      <c r="E34" s="86">
        <v>40</v>
      </c>
      <c r="F34" s="86">
        <v>60</v>
      </c>
      <c r="G34" s="86">
        <v>80</v>
      </c>
      <c r="H34" s="86">
        <v>100</v>
      </c>
    </row>
    <row r="35" spans="2:8" ht="20.100000000000001" customHeight="1" x14ac:dyDescent="0.35">
      <c r="B35" s="84"/>
      <c r="C35" s="83"/>
      <c r="D35" s="83"/>
      <c r="E35" s="83"/>
      <c r="F35" s="83"/>
      <c r="G35" s="83"/>
      <c r="H35" s="83"/>
    </row>
    <row r="36" spans="2:8" ht="20.100000000000001" customHeight="1" thickBot="1" x14ac:dyDescent="0.4">
      <c r="B36" s="85" t="s">
        <v>299</v>
      </c>
      <c r="C36" s="86"/>
      <c r="D36" s="86"/>
      <c r="E36" s="86"/>
      <c r="F36" s="86"/>
      <c r="G36" s="86"/>
      <c r="H36" s="86"/>
    </row>
    <row r="37" spans="2:8" ht="20.100000000000001" customHeight="1" x14ac:dyDescent="0.25"/>
    <row r="38" spans="2:8" ht="20.100000000000001" customHeight="1" x14ac:dyDescent="0.25"/>
    <row r="39" spans="2:8" ht="20.100000000000001" customHeight="1" x14ac:dyDescent="0.25"/>
    <row r="40" spans="2:8" ht="20.100000000000001" customHeight="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Advisor KPI's</vt:lpstr>
      <vt:lpstr> KPI Trend Charts</vt:lpstr>
      <vt:lpstr>Activity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dc:creator>
  <cp:lastModifiedBy>Bill</cp:lastModifiedBy>
  <dcterms:created xsi:type="dcterms:W3CDTF">2023-09-19T13:22:16Z</dcterms:created>
  <dcterms:modified xsi:type="dcterms:W3CDTF">2023-09-27T13:11:40Z</dcterms:modified>
</cp:coreProperties>
</file>